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activeTab="4"/>
  </bookViews>
  <sheets>
    <sheet name="3" sheetId="4" r:id="rId1"/>
    <sheet name="4" sheetId="1" r:id="rId2"/>
    <sheet name="6" sheetId="2" r:id="rId3"/>
    <sheet name="покупка потерь" sheetId="3" r:id="rId4"/>
    <sheet name="закупка ээ для компенсации " sheetId="6" r:id="rId5"/>
  </sheets>
  <definedNames>
    <definedName name="_xlnm.Print_Area" localSheetId="0">'3'!$A$1:$I$14</definedName>
    <definedName name="_xlnm.Print_Area" localSheetId="1">'4'!$A$1:$I$41</definedName>
    <definedName name="_xlnm.Print_Area" localSheetId="2">'6'!$A$1:$W$52</definedName>
    <definedName name="_xlnm.Print_Area" localSheetId="4">'закупка ээ для компенсации '!$A$1:$G$12</definedName>
    <definedName name="_xlnm.Print_Area" localSheetId="3">'покупка потерь'!$A$1:$E$16</definedName>
  </definedNames>
  <calcPr calcId="125725"/>
</workbook>
</file>

<file path=xl/calcChain.xml><?xml version="1.0" encoding="utf-8"?>
<calcChain xmlns="http://schemas.openxmlformats.org/spreadsheetml/2006/main">
  <c r="E9" i="3"/>
  <c r="E8"/>
  <c r="E6"/>
  <c r="C21" i="2"/>
  <c r="F32" i="1"/>
  <c r="I23"/>
  <c r="H23"/>
  <c r="F23"/>
  <c r="E7" i="4"/>
  <c r="E7" i="3" l="1"/>
  <c r="E10" l="1"/>
  <c r="A7" i="2" l="1"/>
  <c r="F20" l="1"/>
  <c r="E24" i="1" l="1"/>
  <c r="E25"/>
  <c r="E26"/>
  <c r="E28"/>
  <c r="H32" l="1"/>
  <c r="H29" s="1"/>
  <c r="I32"/>
  <c r="G32"/>
  <c r="F29" l="1"/>
  <c r="F12" l="1"/>
  <c r="I29" l="1"/>
  <c r="G29"/>
  <c r="G27" s="1"/>
  <c r="E36"/>
  <c r="C36" s="1"/>
  <c r="E35"/>
  <c r="C35" s="1"/>
  <c r="E34"/>
  <c r="C34" s="1"/>
  <c r="E33"/>
  <c r="C33"/>
  <c r="E29" l="1"/>
  <c r="G38"/>
  <c r="I38"/>
  <c r="F38"/>
  <c r="H38"/>
  <c r="D10" i="3" l="1"/>
  <c r="Q7" i="4"/>
  <c r="P7"/>
  <c r="O7"/>
  <c r="N7"/>
  <c r="M7"/>
  <c r="L7"/>
  <c r="K7"/>
  <c r="J7"/>
  <c r="E37" i="1"/>
  <c r="E32"/>
  <c r="E31"/>
  <c r="E18"/>
  <c r="E10"/>
  <c r="F10" s="1"/>
  <c r="G10" s="1"/>
  <c r="H10" s="1"/>
  <c r="I10" s="1"/>
  <c r="N43" i="2"/>
  <c r="H43"/>
  <c r="C43"/>
  <c r="N42"/>
  <c r="H42"/>
  <c r="C42"/>
  <c r="N41"/>
  <c r="H41"/>
  <c r="C41"/>
  <c r="N40"/>
  <c r="H40"/>
  <c r="C40"/>
  <c r="W40" s="1"/>
  <c r="R39"/>
  <c r="Q39"/>
  <c r="P39"/>
  <c r="O39"/>
  <c r="L39"/>
  <c r="K39"/>
  <c r="J39"/>
  <c r="I39"/>
  <c r="G39"/>
  <c r="F39"/>
  <c r="E39"/>
  <c r="D39"/>
  <c r="N38"/>
  <c r="H38"/>
  <c r="C38"/>
  <c r="N37"/>
  <c r="H37"/>
  <c r="C37"/>
  <c r="N36"/>
  <c r="H36"/>
  <c r="C36"/>
  <c r="R35"/>
  <c r="Q35"/>
  <c r="P35"/>
  <c r="O35"/>
  <c r="L35"/>
  <c r="K35"/>
  <c r="J35"/>
  <c r="I35"/>
  <c r="G35"/>
  <c r="F35"/>
  <c r="E35"/>
  <c r="D35"/>
  <c r="N34"/>
  <c r="H34"/>
  <c r="C34"/>
  <c r="N33"/>
  <c r="H33"/>
  <c r="C33"/>
  <c r="N32"/>
  <c r="H32"/>
  <c r="C32"/>
  <c r="R31"/>
  <c r="Q31"/>
  <c r="P31"/>
  <c r="O31"/>
  <c r="L31"/>
  <c r="K31"/>
  <c r="J31"/>
  <c r="I31"/>
  <c r="G31"/>
  <c r="F31"/>
  <c r="E31"/>
  <c r="D31"/>
  <c r="N30"/>
  <c r="H30"/>
  <c r="C30"/>
  <c r="N29"/>
  <c r="H29"/>
  <c r="C29"/>
  <c r="N28"/>
  <c r="H28"/>
  <c r="C28"/>
  <c r="R27"/>
  <c r="Q27"/>
  <c r="P27"/>
  <c r="O27"/>
  <c r="L27"/>
  <c r="K27"/>
  <c r="J27"/>
  <c r="I27"/>
  <c r="G27"/>
  <c r="F27"/>
  <c r="E27"/>
  <c r="D27"/>
  <c r="N26"/>
  <c r="H26"/>
  <c r="C26"/>
  <c r="H25"/>
  <c r="M25" s="1"/>
  <c r="H24"/>
  <c r="C24"/>
  <c r="H23"/>
  <c r="C23"/>
  <c r="N22"/>
  <c r="H22"/>
  <c r="C22"/>
  <c r="W22" s="1"/>
  <c r="N21"/>
  <c r="H21"/>
  <c r="V21"/>
  <c r="R20"/>
  <c r="Q20"/>
  <c r="P20"/>
  <c r="O20"/>
  <c r="L20"/>
  <c r="K20"/>
  <c r="J20"/>
  <c r="I20"/>
  <c r="G20"/>
  <c r="E20"/>
  <c r="D20"/>
  <c r="N19"/>
  <c r="H19"/>
  <c r="C19"/>
  <c r="N18"/>
  <c r="H18"/>
  <c r="C18"/>
  <c r="R17"/>
  <c r="Q17"/>
  <c r="P17"/>
  <c r="O17"/>
  <c r="L17"/>
  <c r="K17"/>
  <c r="J17"/>
  <c r="I17"/>
  <c r="G17"/>
  <c r="F17"/>
  <c r="E17"/>
  <c r="D17"/>
  <c r="N16"/>
  <c r="H16"/>
  <c r="C16"/>
  <c r="N15"/>
  <c r="H15"/>
  <c r="C15"/>
  <c r="N14"/>
  <c r="H14"/>
  <c r="C14"/>
  <c r="R13"/>
  <c r="Q13"/>
  <c r="P13"/>
  <c r="O13"/>
  <c r="L13"/>
  <c r="K13"/>
  <c r="J13"/>
  <c r="I13"/>
  <c r="G13"/>
  <c r="F13"/>
  <c r="E13"/>
  <c r="D13"/>
  <c r="N11"/>
  <c r="H11"/>
  <c r="C11"/>
  <c r="N10"/>
  <c r="H10"/>
  <c r="C10"/>
  <c r="N9"/>
  <c r="H9"/>
  <c r="C9"/>
  <c r="R8"/>
  <c r="Q8"/>
  <c r="P8"/>
  <c r="O8"/>
  <c r="L8"/>
  <c r="K8"/>
  <c r="J8"/>
  <c r="I8"/>
  <c r="G8"/>
  <c r="F8"/>
  <c r="E8"/>
  <c r="D8"/>
  <c r="R12" l="1"/>
  <c r="N20"/>
  <c r="F12"/>
  <c r="F44" s="1"/>
  <c r="G21" i="1"/>
  <c r="D12" i="2"/>
  <c r="D44" s="1"/>
  <c r="L12"/>
  <c r="L44" s="1"/>
  <c r="C17"/>
  <c r="H17"/>
  <c r="K12"/>
  <c r="K44" s="1"/>
  <c r="Q12"/>
  <c r="Q44" s="1"/>
  <c r="H20"/>
  <c r="N31"/>
  <c r="P12"/>
  <c r="P44" s="1"/>
  <c r="J12"/>
  <c r="J44" s="1"/>
  <c r="E12"/>
  <c r="E44" s="1"/>
  <c r="G12"/>
  <c r="G44" s="1"/>
  <c r="H27"/>
  <c r="C27"/>
  <c r="H31"/>
  <c r="M33"/>
  <c r="C35"/>
  <c r="H35"/>
  <c r="M41"/>
  <c r="N8"/>
  <c r="M35"/>
  <c r="H39"/>
  <c r="H8"/>
  <c r="R44"/>
  <c r="M10"/>
  <c r="N39"/>
  <c r="V40"/>
  <c r="M15"/>
  <c r="M19"/>
  <c r="N27"/>
  <c r="M28"/>
  <c r="M30"/>
  <c r="N35"/>
  <c r="M36"/>
  <c r="M38"/>
  <c r="M43"/>
  <c r="T40"/>
  <c r="H13"/>
  <c r="M13" s="1"/>
  <c r="N13"/>
  <c r="M14"/>
  <c r="M16"/>
  <c r="N17"/>
  <c r="M18"/>
  <c r="C20"/>
  <c r="M23"/>
  <c r="M24"/>
  <c r="M26"/>
  <c r="M29"/>
  <c r="C31"/>
  <c r="M31" s="1"/>
  <c r="M32"/>
  <c r="M34"/>
  <c r="M37"/>
  <c r="C39"/>
  <c r="M40"/>
  <c r="M42"/>
  <c r="T21"/>
  <c r="W21"/>
  <c r="V22"/>
  <c r="M9"/>
  <c r="M11"/>
  <c r="T22"/>
  <c r="M22"/>
  <c r="M21"/>
  <c r="C8"/>
  <c r="I12"/>
  <c r="O12"/>
  <c r="M8" l="1"/>
  <c r="M17"/>
  <c r="H4" i="1"/>
  <c r="F4"/>
  <c r="G4"/>
  <c r="I4"/>
  <c r="M20" i="2"/>
  <c r="M39"/>
  <c r="N12"/>
  <c r="C12"/>
  <c r="H12"/>
  <c r="M27"/>
  <c r="C44"/>
  <c r="S21"/>
  <c r="S22"/>
  <c r="O44"/>
  <c r="N44" s="1"/>
  <c r="I44"/>
  <c r="H44" s="1"/>
  <c r="M12" l="1"/>
  <c r="M44"/>
  <c r="N6" i="4" l="1"/>
  <c r="O6" s="1"/>
  <c r="P6" s="1"/>
  <c r="Q6" s="1"/>
  <c r="J6"/>
  <c r="K6" s="1"/>
  <c r="L6" s="1"/>
  <c r="M6" s="1"/>
  <c r="F6"/>
  <c r="G6" s="1"/>
  <c r="H6" s="1"/>
  <c r="I6" s="1"/>
  <c r="I3" i="2"/>
  <c r="H5" i="1" l="1"/>
  <c r="G5"/>
  <c r="I5"/>
  <c r="F5"/>
  <c r="G12" l="1"/>
  <c r="G11" l="1"/>
  <c r="G22" l="1"/>
</calcChain>
</file>

<file path=xl/sharedStrings.xml><?xml version="1.0" encoding="utf-8"?>
<sst xmlns="http://schemas.openxmlformats.org/spreadsheetml/2006/main" count="207" uniqueCount="133">
  <si>
    <t>Таблица № П1.4.</t>
  </si>
  <si>
    <t>Баланс электрической энергии по сетям ВН, СН1, СН2, и НН</t>
  </si>
  <si>
    <t>№ п.п.</t>
  </si>
  <si>
    <t>Показатели</t>
  </si>
  <si>
    <t>Ед. измер</t>
  </si>
  <si>
    <t>2010 ожидаемый факт</t>
  </si>
  <si>
    <t>2011 план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</si>
  <si>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</si>
  <si>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</si>
  <si>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</si>
  <si>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</si>
  <si>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</si>
  <si>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</si>
  <si>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</si>
  <si>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L1</t>
  </si>
  <si>
    <t>млн.кВтч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</si>
  <si>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</si>
  <si>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</si>
  <si>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</si>
  <si>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</si>
  <si>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</si>
  <si>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L1.1.1</t>
  </si>
  <si>
    <t>L1.1.2</t>
  </si>
  <si>
    <t>L1.1.3</t>
  </si>
  <si>
    <t>L1.1.4</t>
  </si>
  <si>
    <t>1.2.</t>
  </si>
  <si>
    <t>от электростанций</t>
  </si>
  <si>
    <t>L1.2</t>
  </si>
  <si>
    <t>1.3.</t>
  </si>
  <si>
    <t>от других поставщиков</t>
  </si>
  <si>
    <t>L1.3</t>
  </si>
  <si>
    <t>1.4.</t>
  </si>
  <si>
    <t>L1.4</t>
  </si>
  <si>
    <t>2.</t>
  </si>
  <si>
    <t>Потери электроэнергии в сети всего</t>
  </si>
  <si>
    <t>L2</t>
  </si>
  <si>
    <t>то же в % (п.1.1/п.1.3)</t>
  </si>
  <si>
    <t>L2.1</t>
  </si>
  <si>
    <t>в т.ч от собственного потребления</t>
  </si>
  <si>
    <t>в т.ч от передачи для субабонентов</t>
  </si>
  <si>
    <t>в т.ч от пропуска для сбытовой компании i</t>
  </si>
  <si>
    <t>3.</t>
  </si>
  <si>
    <r>
      <t>*</t>
    </r>
    <r>
      <rPr>
        <sz val="11"/>
        <rFont val="Times New Roman"/>
        <family val="1"/>
        <charset val="204"/>
      </rPr>
      <t xml:space="preserve"> Расход электроэнергии на произв и хознужды </t>
    </r>
  </si>
  <si>
    <t>L3</t>
  </si>
  <si>
    <t>4.</t>
  </si>
  <si>
    <t xml:space="preserve">Полезный отпуск из сети </t>
  </si>
  <si>
    <t>L4</t>
  </si>
  <si>
    <t>4.1.</t>
  </si>
  <si>
    <t>всего потребителям (согласно п.1.6)</t>
  </si>
  <si>
    <t>L4.1</t>
  </si>
  <si>
    <t>из них:</t>
  </si>
  <si>
    <t>4.2.</t>
  </si>
  <si>
    <t>потребителям оптового рынка</t>
  </si>
  <si>
    <t>L4.2</t>
  </si>
  <si>
    <t>сальдо переток в смежные сетевые организации</t>
  </si>
  <si>
    <t>L4.3</t>
  </si>
  <si>
    <t>сальдо переток в сопредельные регионы</t>
  </si>
  <si>
    <t>L4.4</t>
  </si>
  <si>
    <t>5.</t>
  </si>
  <si>
    <t>проверка</t>
  </si>
  <si>
    <t>L5</t>
  </si>
  <si>
    <t>6.</t>
  </si>
  <si>
    <t>проверка (полезный отпуск сист 4 -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</si>
  <si>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</si>
  <si>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</si>
  <si>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</si>
  <si>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Население, всего</t>
  </si>
  <si>
    <t>1.1</t>
  </si>
  <si>
    <t>Население</t>
  </si>
  <si>
    <t>1.2</t>
  </si>
  <si>
    <t>Потребители приравненные к населению</t>
  </si>
  <si>
    <t>1.3</t>
  </si>
  <si>
    <t>Жилищные организации потребляющие электроэнергию на технические целижилых домов</t>
  </si>
  <si>
    <t>Прочие потребители</t>
  </si>
  <si>
    <t>2.1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</si>
  <si>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</si>
  <si>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</si>
  <si>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</si>
  <si>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</si>
  <si>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</si>
  <si>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</si>
  <si>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</si>
  <si>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</si>
  <si>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</si>
  <si>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</si>
  <si>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2.5</t>
  </si>
  <si>
    <t>Производственные сельскохозяйственные потребители; предприятия и организации потребительской кооперации; организации ВОС, ВОИ, ВОГ со всеми подразделениями; содержащиеся за счет прихожан религиозные организации; предприятия хлебопечения (приложение № 3)</t>
  </si>
  <si>
    <t>2.6</t>
  </si>
  <si>
    <t>Сельскохозяйственные производители (приложение 4); электрокотельные производительностью более 2 Гкал/час; электрокотельная ГУ «Санаторий «Топаз» (г. Мыски)</t>
  </si>
  <si>
    <t>3</t>
  </si>
  <si>
    <t>Сетеавя i</t>
  </si>
  <si>
    <t>4</t>
  </si>
  <si>
    <t xml:space="preserve">Итого </t>
  </si>
  <si>
    <t>филиал ОАО "МРСК Сибири" "Красноярскэнерго"</t>
  </si>
  <si>
    <t>ОАО "РЖД"</t>
  </si>
  <si>
    <t>ООО "КРЭК"</t>
  </si>
  <si>
    <t>без НДС</t>
  </si>
  <si>
    <t>ИТОГО</t>
  </si>
  <si>
    <t>Уровень напряжения</t>
  </si>
  <si>
    <t>Тыс.кВтч</t>
  </si>
  <si>
    <t>Руб</t>
  </si>
  <si>
    <t>Таблица № П1.3.</t>
  </si>
  <si>
    <t>ед. измерения</t>
  </si>
  <si>
    <t>1</t>
  </si>
  <si>
    <t>ОАО "Красноярсэнергосбыт"</t>
  </si>
  <si>
    <t>Филиал ОАО"СУЭК-Красноярск" "Разрез Березовский-1"</t>
  </si>
  <si>
    <t>Филиал ОАО "СУЭК-Красноярск" Разрез Березовский-1"</t>
  </si>
  <si>
    <t>Филиал ОАО "СУЭК-Красноярск" "Разрез Березовский-1"</t>
  </si>
  <si>
    <t>ОАО "Красноярскэнергосбыт"</t>
  </si>
  <si>
    <t>ОАО "МРСК Сибири"- "Красноярскэнерго"</t>
  </si>
  <si>
    <t>Собственное потребление</t>
  </si>
  <si>
    <t>а)</t>
  </si>
  <si>
    <t>б)</t>
  </si>
  <si>
    <t>в)</t>
  </si>
  <si>
    <t>сальдо переток в ССО и ЭСО</t>
  </si>
  <si>
    <t xml:space="preserve">Объем электроэнергии приобретаемый в целях компенсации потерь по </t>
  </si>
  <si>
    <t>период</t>
  </si>
  <si>
    <t>услуга</t>
  </si>
  <si>
    <t>ед.изм</t>
  </si>
  <si>
    <t>кол-во</t>
  </si>
  <si>
    <t>руб/МВт.ч</t>
  </si>
  <si>
    <t>стоимость, руб.</t>
  </si>
  <si>
    <t>с НДС, руб.</t>
  </si>
  <si>
    <t>за 2013 год факт</t>
  </si>
  <si>
    <t>ЗАО "Разрез Березовский"</t>
  </si>
  <si>
    <t>Потери</t>
  </si>
  <si>
    <t>Объем технологического расхода электрической энергии (потерь) в электрических сетях</t>
  </si>
  <si>
    <t>%</t>
  </si>
  <si>
    <t>2013 г.</t>
  </si>
  <si>
    <t>Покупка потерь в натуральном и денежном выражении                                                                     по  ЗАО "Разрез Березовский" за  2013г</t>
  </si>
  <si>
    <t>ЗАО "Разрез Березовский"" за 2013 год</t>
  </si>
  <si>
    <t>Ср.взв.Тариф, руб/кВтч</t>
  </si>
  <si>
    <t>Закупка электрической энергии для компенсации потерь в сетях  не производится, вследствии структуры организации коммерческого учета электроэнергии  ,т.е. расчет за потребление электроэнергии разрезом  с энергоснабжающей организацией производится по головным приборам учета, которые учитывают  все потери в сетях ЗАО "Разрез Березовский".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</si>
</sst>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0000"/>
    <numFmt numFmtId="165" formatCode="#,##0.000"/>
    <numFmt numFmtId="166" formatCode="#,##0.0000"/>
    <numFmt numFmtId="167" formatCode="#,##0.00000"/>
    <numFmt numFmtId="168" formatCode="0.0"/>
    <numFmt numFmtId="169" formatCode="#,##0.00000000"/>
    <numFmt numFmtId="170" formatCode="0.000000"/>
    <numFmt numFmtId="171" formatCode="0.000"/>
    <numFmt numFmtId="172" formatCode="#,##0.0000000"/>
    <numFmt numFmtId="173" formatCode="0.00000"/>
    <numFmt numFmtId="174" formatCode="#,##0.00_ ;\-#,##0.00\ 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Arial Cyr"/>
      <charset val="204"/>
    </font>
    <font>
      <sz val="10"/>
      <name val="Helv"/>
    </font>
    <font>
      <sz val="7"/>
      <name val="Times New Roman"/>
      <family val="1"/>
      <charset val="204"/>
    </font>
    <font>
      <sz val="14"/>
      <name val="Arial Cyr"/>
      <charset val="204"/>
    </font>
    <font>
      <sz val="9"/>
      <name val="Tahoma"/>
      <family val="2"/>
      <charset val="204"/>
    </font>
    <font>
      <sz val="10"/>
      <name val="Times New Roman CYR"/>
      <charset val="204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" fontId="13" fillId="3" borderId="12" applyBorder="0">
      <alignment horizontal="right"/>
    </xf>
    <xf numFmtId="0" fontId="14" fillId="0" borderId="0"/>
    <xf numFmtId="9" fontId="16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</xf>
    <xf numFmtId="1" fontId="2" fillId="0" borderId="15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justify"/>
    </xf>
    <xf numFmtId="0" fontId="2" fillId="2" borderId="3" xfId="0" applyFont="1" applyFill="1" applyBorder="1" applyProtection="1"/>
    <xf numFmtId="0" fontId="2" fillId="0" borderId="18" xfId="0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164" fontId="2" fillId="2" borderId="7" xfId="0" applyNumberFormat="1" applyFont="1" applyFill="1" applyBorder="1" applyProtection="1"/>
    <xf numFmtId="0" fontId="2" fillId="0" borderId="13" xfId="0" applyFont="1" applyFill="1" applyBorder="1" applyAlignment="1" applyProtection="1">
      <alignment vertical="justify"/>
    </xf>
    <xf numFmtId="0" fontId="2" fillId="0" borderId="19" xfId="0" applyFont="1" applyFill="1" applyBorder="1" applyProtection="1"/>
    <xf numFmtId="164" fontId="2" fillId="2" borderId="11" xfId="0" applyNumberFormat="1" applyFont="1" applyFill="1" applyBorder="1" applyProtection="1"/>
    <xf numFmtId="164" fontId="2" fillId="2" borderId="12" xfId="0" applyNumberFormat="1" applyFont="1" applyFill="1" applyBorder="1" applyProtection="1"/>
    <xf numFmtId="164" fontId="2" fillId="2" borderId="13" xfId="0" applyNumberFormat="1" applyFont="1" applyFill="1" applyBorder="1" applyProtection="1"/>
    <xf numFmtId="0" fontId="2" fillId="0" borderId="20" xfId="0" applyFont="1" applyFill="1" applyBorder="1" applyAlignment="1" applyProtection="1">
      <alignment horizontal="center"/>
    </xf>
    <xf numFmtId="164" fontId="2" fillId="0" borderId="11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165" fontId="2" fillId="0" borderId="12" xfId="0" applyNumberFormat="1" applyFont="1" applyFill="1" applyBorder="1" applyProtection="1"/>
    <xf numFmtId="165" fontId="2" fillId="3" borderId="12" xfId="0" applyNumberFormat="1" applyFont="1" applyFill="1" applyBorder="1" applyProtection="1">
      <protection locked="0"/>
    </xf>
    <xf numFmtId="166" fontId="2" fillId="3" borderId="12" xfId="0" applyNumberFormat="1" applyFont="1" applyFill="1" applyBorder="1" applyProtection="1">
      <protection locked="0"/>
    </xf>
    <xf numFmtId="166" fontId="2" fillId="3" borderId="13" xfId="0" applyNumberFormat="1" applyFont="1" applyFill="1" applyBorder="1" applyProtection="1">
      <protection locked="0"/>
    </xf>
    <xf numFmtId="165" fontId="2" fillId="3" borderId="13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vertical="justify"/>
      <protection locked="0"/>
    </xf>
    <xf numFmtId="167" fontId="2" fillId="3" borderId="12" xfId="0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vertical="justify"/>
    </xf>
    <xf numFmtId="0" fontId="2" fillId="0" borderId="15" xfId="0" applyFont="1" applyFill="1" applyBorder="1" applyAlignment="1" applyProtection="1">
      <alignment vertical="justify"/>
    </xf>
    <xf numFmtId="0" fontId="2" fillId="0" borderId="21" xfId="0" applyFont="1" applyBorder="1" applyProtection="1"/>
    <xf numFmtId="0" fontId="2" fillId="0" borderId="22" xfId="0" applyFont="1" applyFill="1" applyBorder="1" applyProtection="1"/>
    <xf numFmtId="164" fontId="2" fillId="0" borderId="14" xfId="0" applyNumberFormat="1" applyFont="1" applyBorder="1" applyProtection="1"/>
    <xf numFmtId="164" fontId="2" fillId="0" borderId="17" xfId="0" applyNumberFormat="1" applyFont="1" applyBorder="1" applyProtection="1"/>
    <xf numFmtId="164" fontId="2" fillId="0" borderId="15" xfId="0" applyNumberFormat="1" applyFont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vertical="justify"/>
    </xf>
    <xf numFmtId="0" fontId="2" fillId="0" borderId="25" xfId="0" applyFont="1" applyBorder="1" applyProtection="1"/>
    <xf numFmtId="0" fontId="2" fillId="0" borderId="24" xfId="0" applyFont="1" applyFill="1" applyBorder="1" applyAlignment="1" applyProtection="1">
      <alignment horizontal="center"/>
    </xf>
    <xf numFmtId="2" fontId="2" fillId="0" borderId="23" xfId="0" applyNumberFormat="1" applyFont="1" applyBorder="1" applyProtection="1"/>
    <xf numFmtId="164" fontId="2" fillId="0" borderId="26" xfId="0" applyNumberFormat="1" applyFont="1" applyBorder="1" applyProtection="1"/>
    <xf numFmtId="164" fontId="2" fillId="0" borderId="24" xfId="0" applyNumberFormat="1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/>
    <xf numFmtId="0" fontId="7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Protection="1"/>
    <xf numFmtId="164" fontId="7" fillId="2" borderId="12" xfId="0" applyNumberFormat="1" applyFont="1" applyFill="1" applyBorder="1" applyProtection="1"/>
    <xf numFmtId="3" fontId="7" fillId="2" borderId="12" xfId="0" applyNumberFormat="1" applyFont="1" applyFill="1" applyBorder="1" applyAlignment="1" applyProtection="1">
      <alignment horizontal="center"/>
    </xf>
    <xf numFmtId="1" fontId="7" fillId="2" borderId="12" xfId="0" applyNumberFormat="1" applyFont="1" applyFill="1" applyBorder="1" applyProtection="1"/>
    <xf numFmtId="0" fontId="7" fillId="3" borderId="12" xfId="0" applyFont="1" applyFill="1" applyBorder="1" applyProtection="1">
      <protection locked="0"/>
    </xf>
    <xf numFmtId="168" fontId="7" fillId="3" borderId="12" xfId="0" applyNumberFormat="1" applyFont="1" applyFill="1" applyBorder="1" applyProtection="1">
      <protection locked="0"/>
    </xf>
    <xf numFmtId="49" fontId="7" fillId="0" borderId="12" xfId="0" applyNumberFormat="1" applyFont="1" applyFill="1" applyBorder="1" applyAlignment="1" applyProtection="1">
      <alignment horizontal="center" vertical="top"/>
    </xf>
    <xf numFmtId="0" fontId="7" fillId="0" borderId="12" xfId="0" applyFont="1" applyFill="1" applyBorder="1" applyProtection="1"/>
    <xf numFmtId="164" fontId="7" fillId="3" borderId="12" xfId="0" applyNumberFormat="1" applyFont="1" applyFill="1" applyBorder="1" applyProtection="1">
      <protection locked="0"/>
    </xf>
    <xf numFmtId="3" fontId="7" fillId="3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vertical="justify"/>
    </xf>
    <xf numFmtId="169" fontId="7" fillId="2" borderId="12" xfId="0" applyNumberFormat="1" applyFont="1" applyFill="1" applyBorder="1" applyProtection="1"/>
    <xf numFmtId="0" fontId="7" fillId="0" borderId="12" xfId="0" applyFont="1" applyFill="1" applyBorder="1" applyProtection="1">
      <protection locked="0"/>
    </xf>
    <xf numFmtId="164" fontId="7" fillId="2" borderId="12" xfId="0" applyNumberFormat="1" applyFont="1" applyFill="1" applyBorder="1" applyProtection="1">
      <protection locked="0"/>
    </xf>
    <xf numFmtId="3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/>
    </xf>
    <xf numFmtId="167" fontId="7" fillId="2" borderId="12" xfId="0" applyNumberFormat="1" applyFont="1" applyFill="1" applyBorder="1" applyProtection="1"/>
    <xf numFmtId="1" fontId="7" fillId="2" borderId="12" xfId="0" applyNumberFormat="1" applyFont="1" applyFill="1" applyBorder="1" applyAlignment="1" applyProtection="1">
      <alignment horizontal="center"/>
    </xf>
    <xf numFmtId="0" fontId="8" fillId="4" borderId="12" xfId="0" applyFont="1" applyFill="1" applyBorder="1" applyProtection="1">
      <protection locked="0"/>
    </xf>
    <xf numFmtId="164" fontId="7" fillId="3" borderId="12" xfId="0" applyNumberFormat="1" applyFont="1" applyFill="1" applyBorder="1" applyAlignment="1" applyProtection="1">
      <alignment horizontal="center"/>
      <protection locked="0"/>
    </xf>
    <xf numFmtId="165" fontId="7" fillId="3" borderId="12" xfId="0" applyNumberFormat="1" applyFont="1" applyFill="1" applyBorder="1" applyAlignment="1" applyProtection="1">
      <alignment horizontal="center"/>
      <protection locked="0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165" fontId="7" fillId="3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vertical="justify"/>
    </xf>
    <xf numFmtId="0" fontId="8" fillId="0" borderId="12" xfId="0" applyFont="1" applyFill="1" applyBorder="1" applyProtection="1">
      <protection locked="0"/>
    </xf>
    <xf numFmtId="171" fontId="7" fillId="5" borderId="12" xfId="0" applyNumberFormat="1" applyFont="1" applyFill="1" applyBorder="1" applyProtection="1">
      <protection locked="0"/>
    </xf>
    <xf numFmtId="0" fontId="7" fillId="0" borderId="12" xfId="0" applyFont="1" applyBorder="1" applyAlignment="1">
      <alignment horizontal="left" vertical="justify"/>
    </xf>
    <xf numFmtId="0" fontId="8" fillId="0" borderId="18" xfId="0" applyFont="1" applyFill="1" applyBorder="1" applyAlignment="1" applyProtection="1">
      <alignment vertical="justify"/>
    </xf>
    <xf numFmtId="172" fontId="7" fillId="2" borderId="12" xfId="0" applyNumberFormat="1" applyFont="1" applyFill="1" applyBorder="1" applyProtection="1"/>
    <xf numFmtId="0" fontId="7" fillId="0" borderId="0" xfId="0" applyFont="1" applyFill="1" applyProtection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164" fontId="6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168" fontId="4" fillId="0" borderId="0" xfId="0" applyNumberFormat="1" applyFont="1" applyFill="1" applyBorder="1" applyProtection="1"/>
    <xf numFmtId="170" fontId="7" fillId="5" borderId="25" xfId="0" applyNumberFormat="1" applyFont="1" applyFill="1" applyBorder="1" applyProtection="1">
      <protection locked="0"/>
    </xf>
    <xf numFmtId="0" fontId="9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Border="1"/>
    <xf numFmtId="173" fontId="11" fillId="0" borderId="0" xfId="2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4" fillId="0" borderId="31" xfId="2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4" fontId="4" fillId="0" borderId="30" xfId="1" applyNumberFormat="1" applyFont="1" applyBorder="1" applyAlignment="1">
      <alignment horizontal="center" vertical="center"/>
    </xf>
    <xf numFmtId="0" fontId="3" fillId="3" borderId="0" xfId="0" applyFont="1" applyFill="1" applyAlignment="1" applyProtection="1">
      <alignment wrapText="1"/>
      <protection locked="0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6" fillId="0" borderId="12" xfId="0" applyFont="1" applyBorder="1" applyProtection="1"/>
    <xf numFmtId="0" fontId="6" fillId="0" borderId="12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vertical="justify"/>
    </xf>
    <xf numFmtId="0" fontId="2" fillId="2" borderId="12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justify"/>
    </xf>
    <xf numFmtId="0" fontId="2" fillId="0" borderId="0" xfId="0" applyFont="1" applyBorder="1" applyProtection="1"/>
    <xf numFmtId="2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2" fillId="7" borderId="0" xfId="0" applyFont="1" applyFill="1" applyProtection="1">
      <protection locked="0"/>
    </xf>
    <xf numFmtId="170" fontId="2" fillId="3" borderId="12" xfId="0" applyNumberFormat="1" applyFont="1" applyFill="1" applyBorder="1" applyProtection="1">
      <protection locked="0"/>
    </xf>
    <xf numFmtId="164" fontId="15" fillId="0" borderId="12" xfId="4" applyNumberFormat="1" applyFon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right"/>
    </xf>
    <xf numFmtId="0" fontId="2" fillId="0" borderId="35" xfId="0" applyFont="1" applyBorder="1" applyProtection="1"/>
    <xf numFmtId="0" fontId="15" fillId="0" borderId="11" xfId="4" applyFont="1" applyBorder="1" applyAlignment="1">
      <alignment horizontal="right" wrapText="1"/>
    </xf>
    <xf numFmtId="0" fontId="2" fillId="0" borderId="36" xfId="0" applyFont="1" applyBorder="1" applyProtection="1"/>
    <xf numFmtId="164" fontId="7" fillId="0" borderId="0" xfId="0" applyNumberFormat="1" applyFont="1" applyProtection="1"/>
    <xf numFmtId="164" fontId="7" fillId="0" borderId="0" xfId="0" applyNumberFormat="1" applyFont="1" applyFill="1" applyProtection="1"/>
    <xf numFmtId="165" fontId="2" fillId="0" borderId="17" xfId="0" applyNumberFormat="1" applyFont="1" applyBorder="1" applyProtection="1"/>
    <xf numFmtId="165" fontId="2" fillId="0" borderId="15" xfId="0" applyNumberFormat="1" applyFont="1" applyBorder="1" applyProtection="1"/>
    <xf numFmtId="0" fontId="18" fillId="0" borderId="12" xfId="0" applyFont="1" applyFill="1" applyBorder="1" applyAlignment="1">
      <alignment horizontal="center"/>
    </xf>
    <xf numFmtId="0" fontId="0" fillId="0" borderId="0" xfId="0" applyFont="1"/>
    <xf numFmtId="0" fontId="19" fillId="0" borderId="0" xfId="0" applyFont="1" applyFill="1" applyBorder="1" applyAlignment="1">
      <alignment vertical="center" wrapText="1"/>
    </xf>
    <xf numFmtId="164" fontId="8" fillId="3" borderId="12" xfId="0" applyNumberFormat="1" applyFont="1" applyFill="1" applyBorder="1" applyProtection="1">
      <protection locked="0"/>
    </xf>
    <xf numFmtId="165" fontId="8" fillId="3" borderId="12" xfId="0" applyNumberFormat="1" applyFont="1" applyFill="1" applyBorder="1" applyProtection="1"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justify"/>
    </xf>
    <xf numFmtId="164" fontId="2" fillId="2" borderId="25" xfId="0" applyNumberFormat="1" applyFont="1" applyFill="1" applyBorder="1" applyProtection="1"/>
    <xf numFmtId="0" fontId="7" fillId="0" borderId="12" xfId="0" applyFont="1" applyBorder="1" applyAlignment="1" applyProtection="1">
      <alignment horizontal="center"/>
    </xf>
    <xf numFmtId="0" fontId="3" fillId="3" borderId="12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164" fontId="7" fillId="0" borderId="12" xfId="0" applyNumberFormat="1" applyFont="1" applyBorder="1" applyProtection="1"/>
    <xf numFmtId="0" fontId="5" fillId="0" borderId="12" xfId="0" applyFont="1" applyFill="1" applyBorder="1" applyProtection="1"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justify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justify"/>
    </xf>
    <xf numFmtId="0" fontId="2" fillId="0" borderId="10" xfId="0" applyFont="1" applyFill="1" applyBorder="1" applyAlignment="1" applyProtection="1">
      <alignment horizontal="center" vertical="justify"/>
    </xf>
    <xf numFmtId="0" fontId="2" fillId="0" borderId="16" xfId="0" applyFont="1" applyFill="1" applyBorder="1" applyAlignment="1" applyProtection="1">
      <alignment horizontal="center" vertical="justify"/>
    </xf>
    <xf numFmtId="2" fontId="5" fillId="0" borderId="5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6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4" borderId="19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25" xfId="0" applyFont="1" applyBorder="1" applyAlignment="1">
      <alignment horizontal="left"/>
    </xf>
  </cellXfs>
  <cellStyles count="6">
    <cellStyle name="Значение" xfId="3"/>
    <cellStyle name="Обычный" xfId="0" builtinId="0"/>
    <cellStyle name="Обычный_methodics230802-pril1-3" xfId="4"/>
    <cellStyle name="Процентный 2" xfId="5"/>
    <cellStyle name="Стиль 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85" zoomScaleNormal="85" workbookViewId="0">
      <selection activeCell="F8" sqref="F8"/>
    </sheetView>
  </sheetViews>
  <sheetFormatPr defaultRowHeight="12.75"/>
  <cols>
    <col min="1" max="1" width="7" style="62" customWidth="1"/>
    <col min="2" max="2" width="59.42578125" style="63" customWidth="1"/>
    <col min="3" max="3" width="0" style="63" hidden="1" customWidth="1"/>
    <col min="4" max="5" width="15" style="63" customWidth="1"/>
    <col min="6" max="6" width="13.42578125" style="63" customWidth="1"/>
    <col min="7" max="7" width="13.5703125" style="63" customWidth="1"/>
    <col min="8" max="8" width="13.42578125" style="63" customWidth="1"/>
    <col min="9" max="9" width="13.7109375" style="63" customWidth="1"/>
    <col min="10" max="10" width="13.7109375" style="63" hidden="1" customWidth="1"/>
    <col min="11" max="11" width="13" style="63" hidden="1" customWidth="1"/>
    <col min="12" max="12" width="12.42578125" style="63" hidden="1" customWidth="1"/>
    <col min="13" max="13" width="15.140625" style="63" hidden="1" customWidth="1"/>
    <col min="14" max="14" width="13.140625" style="63" hidden="1" customWidth="1"/>
    <col min="15" max="15" width="12" style="63" hidden="1" customWidth="1"/>
    <col min="16" max="16" width="11.7109375" style="63" hidden="1" customWidth="1"/>
    <col min="17" max="17" width="14.7109375" style="63" hidden="1" customWidth="1"/>
    <col min="18" max="257" width="9.140625" style="68"/>
    <col min="258" max="258" width="7" style="68" customWidth="1"/>
    <col min="259" max="259" width="59.42578125" style="68" customWidth="1"/>
    <col min="260" max="260" width="0" style="68" hidden="1" customWidth="1"/>
    <col min="261" max="261" width="15" style="68" customWidth="1"/>
    <col min="262" max="262" width="13.42578125" style="68" customWidth="1"/>
    <col min="263" max="263" width="13.5703125" style="68" customWidth="1"/>
    <col min="264" max="264" width="13.42578125" style="68" customWidth="1"/>
    <col min="265" max="265" width="13.7109375" style="68" customWidth="1"/>
    <col min="266" max="273" width="0" style="68" hidden="1" customWidth="1"/>
    <col min="274" max="513" width="9.140625" style="68"/>
    <col min="514" max="514" width="7" style="68" customWidth="1"/>
    <col min="515" max="515" width="59.42578125" style="68" customWidth="1"/>
    <col min="516" max="516" width="0" style="68" hidden="1" customWidth="1"/>
    <col min="517" max="517" width="15" style="68" customWidth="1"/>
    <col min="518" max="518" width="13.42578125" style="68" customWidth="1"/>
    <col min="519" max="519" width="13.5703125" style="68" customWidth="1"/>
    <col min="520" max="520" width="13.42578125" style="68" customWidth="1"/>
    <col min="521" max="521" width="13.7109375" style="68" customWidth="1"/>
    <col min="522" max="529" width="0" style="68" hidden="1" customWidth="1"/>
    <col min="530" max="769" width="9.140625" style="68"/>
    <col min="770" max="770" width="7" style="68" customWidth="1"/>
    <col min="771" max="771" width="59.42578125" style="68" customWidth="1"/>
    <col min="772" max="772" width="0" style="68" hidden="1" customWidth="1"/>
    <col min="773" max="773" width="15" style="68" customWidth="1"/>
    <col min="774" max="774" width="13.42578125" style="68" customWidth="1"/>
    <col min="775" max="775" width="13.5703125" style="68" customWidth="1"/>
    <col min="776" max="776" width="13.42578125" style="68" customWidth="1"/>
    <col min="777" max="777" width="13.7109375" style="68" customWidth="1"/>
    <col min="778" max="785" width="0" style="68" hidden="1" customWidth="1"/>
    <col min="786" max="1025" width="9.140625" style="68"/>
    <col min="1026" max="1026" width="7" style="68" customWidth="1"/>
    <col min="1027" max="1027" width="59.42578125" style="68" customWidth="1"/>
    <col min="1028" max="1028" width="0" style="68" hidden="1" customWidth="1"/>
    <col min="1029" max="1029" width="15" style="68" customWidth="1"/>
    <col min="1030" max="1030" width="13.42578125" style="68" customWidth="1"/>
    <col min="1031" max="1031" width="13.5703125" style="68" customWidth="1"/>
    <col min="1032" max="1032" width="13.42578125" style="68" customWidth="1"/>
    <col min="1033" max="1033" width="13.7109375" style="68" customWidth="1"/>
    <col min="1034" max="1041" width="0" style="68" hidden="1" customWidth="1"/>
    <col min="1042" max="1281" width="9.140625" style="68"/>
    <col min="1282" max="1282" width="7" style="68" customWidth="1"/>
    <col min="1283" max="1283" width="59.42578125" style="68" customWidth="1"/>
    <col min="1284" max="1284" width="0" style="68" hidden="1" customWidth="1"/>
    <col min="1285" max="1285" width="15" style="68" customWidth="1"/>
    <col min="1286" max="1286" width="13.42578125" style="68" customWidth="1"/>
    <col min="1287" max="1287" width="13.5703125" style="68" customWidth="1"/>
    <col min="1288" max="1288" width="13.42578125" style="68" customWidth="1"/>
    <col min="1289" max="1289" width="13.7109375" style="68" customWidth="1"/>
    <col min="1290" max="1297" width="0" style="68" hidden="1" customWidth="1"/>
    <col min="1298" max="1537" width="9.140625" style="68"/>
    <col min="1538" max="1538" width="7" style="68" customWidth="1"/>
    <col min="1539" max="1539" width="59.42578125" style="68" customWidth="1"/>
    <col min="1540" max="1540" width="0" style="68" hidden="1" customWidth="1"/>
    <col min="1541" max="1541" width="15" style="68" customWidth="1"/>
    <col min="1542" max="1542" width="13.42578125" style="68" customWidth="1"/>
    <col min="1543" max="1543" width="13.5703125" style="68" customWidth="1"/>
    <col min="1544" max="1544" width="13.42578125" style="68" customWidth="1"/>
    <col min="1545" max="1545" width="13.7109375" style="68" customWidth="1"/>
    <col min="1546" max="1553" width="0" style="68" hidden="1" customWidth="1"/>
    <col min="1554" max="1793" width="9.140625" style="68"/>
    <col min="1794" max="1794" width="7" style="68" customWidth="1"/>
    <col min="1795" max="1795" width="59.42578125" style="68" customWidth="1"/>
    <col min="1796" max="1796" width="0" style="68" hidden="1" customWidth="1"/>
    <col min="1797" max="1797" width="15" style="68" customWidth="1"/>
    <col min="1798" max="1798" width="13.42578125" style="68" customWidth="1"/>
    <col min="1799" max="1799" width="13.5703125" style="68" customWidth="1"/>
    <col min="1800" max="1800" width="13.42578125" style="68" customWidth="1"/>
    <col min="1801" max="1801" width="13.7109375" style="68" customWidth="1"/>
    <col min="1802" max="1809" width="0" style="68" hidden="1" customWidth="1"/>
    <col min="1810" max="2049" width="9.140625" style="68"/>
    <col min="2050" max="2050" width="7" style="68" customWidth="1"/>
    <col min="2051" max="2051" width="59.42578125" style="68" customWidth="1"/>
    <col min="2052" max="2052" width="0" style="68" hidden="1" customWidth="1"/>
    <col min="2053" max="2053" width="15" style="68" customWidth="1"/>
    <col min="2054" max="2054" width="13.42578125" style="68" customWidth="1"/>
    <col min="2055" max="2055" width="13.5703125" style="68" customWidth="1"/>
    <col min="2056" max="2056" width="13.42578125" style="68" customWidth="1"/>
    <col min="2057" max="2057" width="13.7109375" style="68" customWidth="1"/>
    <col min="2058" max="2065" width="0" style="68" hidden="1" customWidth="1"/>
    <col min="2066" max="2305" width="9.140625" style="68"/>
    <col min="2306" max="2306" width="7" style="68" customWidth="1"/>
    <col min="2307" max="2307" width="59.42578125" style="68" customWidth="1"/>
    <col min="2308" max="2308" width="0" style="68" hidden="1" customWidth="1"/>
    <col min="2309" max="2309" width="15" style="68" customWidth="1"/>
    <col min="2310" max="2310" width="13.42578125" style="68" customWidth="1"/>
    <col min="2311" max="2311" width="13.5703125" style="68" customWidth="1"/>
    <col min="2312" max="2312" width="13.42578125" style="68" customWidth="1"/>
    <col min="2313" max="2313" width="13.7109375" style="68" customWidth="1"/>
    <col min="2314" max="2321" width="0" style="68" hidden="1" customWidth="1"/>
    <col min="2322" max="2561" width="9.140625" style="68"/>
    <col min="2562" max="2562" width="7" style="68" customWidth="1"/>
    <col min="2563" max="2563" width="59.42578125" style="68" customWidth="1"/>
    <col min="2564" max="2564" width="0" style="68" hidden="1" customWidth="1"/>
    <col min="2565" max="2565" width="15" style="68" customWidth="1"/>
    <col min="2566" max="2566" width="13.42578125" style="68" customWidth="1"/>
    <col min="2567" max="2567" width="13.5703125" style="68" customWidth="1"/>
    <col min="2568" max="2568" width="13.42578125" style="68" customWidth="1"/>
    <col min="2569" max="2569" width="13.7109375" style="68" customWidth="1"/>
    <col min="2570" max="2577" width="0" style="68" hidden="1" customWidth="1"/>
    <col min="2578" max="2817" width="9.140625" style="68"/>
    <col min="2818" max="2818" width="7" style="68" customWidth="1"/>
    <col min="2819" max="2819" width="59.42578125" style="68" customWidth="1"/>
    <col min="2820" max="2820" width="0" style="68" hidden="1" customWidth="1"/>
    <col min="2821" max="2821" width="15" style="68" customWidth="1"/>
    <col min="2822" max="2822" width="13.42578125" style="68" customWidth="1"/>
    <col min="2823" max="2823" width="13.5703125" style="68" customWidth="1"/>
    <col min="2824" max="2824" width="13.42578125" style="68" customWidth="1"/>
    <col min="2825" max="2825" width="13.7109375" style="68" customWidth="1"/>
    <col min="2826" max="2833" width="0" style="68" hidden="1" customWidth="1"/>
    <col min="2834" max="3073" width="9.140625" style="68"/>
    <col min="3074" max="3074" width="7" style="68" customWidth="1"/>
    <col min="3075" max="3075" width="59.42578125" style="68" customWidth="1"/>
    <col min="3076" max="3076" width="0" style="68" hidden="1" customWidth="1"/>
    <col min="3077" max="3077" width="15" style="68" customWidth="1"/>
    <col min="3078" max="3078" width="13.42578125" style="68" customWidth="1"/>
    <col min="3079" max="3079" width="13.5703125" style="68" customWidth="1"/>
    <col min="3080" max="3080" width="13.42578125" style="68" customWidth="1"/>
    <col min="3081" max="3081" width="13.7109375" style="68" customWidth="1"/>
    <col min="3082" max="3089" width="0" style="68" hidden="1" customWidth="1"/>
    <col min="3090" max="3329" width="9.140625" style="68"/>
    <col min="3330" max="3330" width="7" style="68" customWidth="1"/>
    <col min="3331" max="3331" width="59.42578125" style="68" customWidth="1"/>
    <col min="3332" max="3332" width="0" style="68" hidden="1" customWidth="1"/>
    <col min="3333" max="3333" width="15" style="68" customWidth="1"/>
    <col min="3334" max="3334" width="13.42578125" style="68" customWidth="1"/>
    <col min="3335" max="3335" width="13.5703125" style="68" customWidth="1"/>
    <col min="3336" max="3336" width="13.42578125" style="68" customWidth="1"/>
    <col min="3337" max="3337" width="13.7109375" style="68" customWidth="1"/>
    <col min="3338" max="3345" width="0" style="68" hidden="1" customWidth="1"/>
    <col min="3346" max="3585" width="9.140625" style="68"/>
    <col min="3586" max="3586" width="7" style="68" customWidth="1"/>
    <col min="3587" max="3587" width="59.42578125" style="68" customWidth="1"/>
    <col min="3588" max="3588" width="0" style="68" hidden="1" customWidth="1"/>
    <col min="3589" max="3589" width="15" style="68" customWidth="1"/>
    <col min="3590" max="3590" width="13.42578125" style="68" customWidth="1"/>
    <col min="3591" max="3591" width="13.5703125" style="68" customWidth="1"/>
    <col min="3592" max="3592" width="13.42578125" style="68" customWidth="1"/>
    <col min="3593" max="3593" width="13.7109375" style="68" customWidth="1"/>
    <col min="3594" max="3601" width="0" style="68" hidden="1" customWidth="1"/>
    <col min="3602" max="3841" width="9.140625" style="68"/>
    <col min="3842" max="3842" width="7" style="68" customWidth="1"/>
    <col min="3843" max="3843" width="59.42578125" style="68" customWidth="1"/>
    <col min="3844" max="3844" width="0" style="68" hidden="1" customWidth="1"/>
    <col min="3845" max="3845" width="15" style="68" customWidth="1"/>
    <col min="3846" max="3846" width="13.42578125" style="68" customWidth="1"/>
    <col min="3847" max="3847" width="13.5703125" style="68" customWidth="1"/>
    <col min="3848" max="3848" width="13.42578125" style="68" customWidth="1"/>
    <col min="3849" max="3849" width="13.7109375" style="68" customWidth="1"/>
    <col min="3850" max="3857" width="0" style="68" hidden="1" customWidth="1"/>
    <col min="3858" max="4097" width="9.140625" style="68"/>
    <col min="4098" max="4098" width="7" style="68" customWidth="1"/>
    <col min="4099" max="4099" width="59.42578125" style="68" customWidth="1"/>
    <col min="4100" max="4100" width="0" style="68" hidden="1" customWidth="1"/>
    <col min="4101" max="4101" width="15" style="68" customWidth="1"/>
    <col min="4102" max="4102" width="13.42578125" style="68" customWidth="1"/>
    <col min="4103" max="4103" width="13.5703125" style="68" customWidth="1"/>
    <col min="4104" max="4104" width="13.42578125" style="68" customWidth="1"/>
    <col min="4105" max="4105" width="13.7109375" style="68" customWidth="1"/>
    <col min="4106" max="4113" width="0" style="68" hidden="1" customWidth="1"/>
    <col min="4114" max="4353" width="9.140625" style="68"/>
    <col min="4354" max="4354" width="7" style="68" customWidth="1"/>
    <col min="4355" max="4355" width="59.42578125" style="68" customWidth="1"/>
    <col min="4356" max="4356" width="0" style="68" hidden="1" customWidth="1"/>
    <col min="4357" max="4357" width="15" style="68" customWidth="1"/>
    <col min="4358" max="4358" width="13.42578125" style="68" customWidth="1"/>
    <col min="4359" max="4359" width="13.5703125" style="68" customWidth="1"/>
    <col min="4360" max="4360" width="13.42578125" style="68" customWidth="1"/>
    <col min="4361" max="4361" width="13.7109375" style="68" customWidth="1"/>
    <col min="4362" max="4369" width="0" style="68" hidden="1" customWidth="1"/>
    <col min="4370" max="4609" width="9.140625" style="68"/>
    <col min="4610" max="4610" width="7" style="68" customWidth="1"/>
    <col min="4611" max="4611" width="59.42578125" style="68" customWidth="1"/>
    <col min="4612" max="4612" width="0" style="68" hidden="1" customWidth="1"/>
    <col min="4613" max="4613" width="15" style="68" customWidth="1"/>
    <col min="4614" max="4614" width="13.42578125" style="68" customWidth="1"/>
    <col min="4615" max="4615" width="13.5703125" style="68" customWidth="1"/>
    <col min="4616" max="4616" width="13.42578125" style="68" customWidth="1"/>
    <col min="4617" max="4617" width="13.7109375" style="68" customWidth="1"/>
    <col min="4618" max="4625" width="0" style="68" hidden="1" customWidth="1"/>
    <col min="4626" max="4865" width="9.140625" style="68"/>
    <col min="4866" max="4866" width="7" style="68" customWidth="1"/>
    <col min="4867" max="4867" width="59.42578125" style="68" customWidth="1"/>
    <col min="4868" max="4868" width="0" style="68" hidden="1" customWidth="1"/>
    <col min="4869" max="4869" width="15" style="68" customWidth="1"/>
    <col min="4870" max="4870" width="13.42578125" style="68" customWidth="1"/>
    <col min="4871" max="4871" width="13.5703125" style="68" customWidth="1"/>
    <col min="4872" max="4872" width="13.42578125" style="68" customWidth="1"/>
    <col min="4873" max="4873" width="13.7109375" style="68" customWidth="1"/>
    <col min="4874" max="4881" width="0" style="68" hidden="1" customWidth="1"/>
    <col min="4882" max="5121" width="9.140625" style="68"/>
    <col min="5122" max="5122" width="7" style="68" customWidth="1"/>
    <col min="5123" max="5123" width="59.42578125" style="68" customWidth="1"/>
    <col min="5124" max="5124" width="0" style="68" hidden="1" customWidth="1"/>
    <col min="5125" max="5125" width="15" style="68" customWidth="1"/>
    <col min="5126" max="5126" width="13.42578125" style="68" customWidth="1"/>
    <col min="5127" max="5127" width="13.5703125" style="68" customWidth="1"/>
    <col min="5128" max="5128" width="13.42578125" style="68" customWidth="1"/>
    <col min="5129" max="5129" width="13.7109375" style="68" customWidth="1"/>
    <col min="5130" max="5137" width="0" style="68" hidden="1" customWidth="1"/>
    <col min="5138" max="5377" width="9.140625" style="68"/>
    <col min="5378" max="5378" width="7" style="68" customWidth="1"/>
    <col min="5379" max="5379" width="59.42578125" style="68" customWidth="1"/>
    <col min="5380" max="5380" width="0" style="68" hidden="1" customWidth="1"/>
    <col min="5381" max="5381" width="15" style="68" customWidth="1"/>
    <col min="5382" max="5382" width="13.42578125" style="68" customWidth="1"/>
    <col min="5383" max="5383" width="13.5703125" style="68" customWidth="1"/>
    <col min="5384" max="5384" width="13.42578125" style="68" customWidth="1"/>
    <col min="5385" max="5385" width="13.7109375" style="68" customWidth="1"/>
    <col min="5386" max="5393" width="0" style="68" hidden="1" customWidth="1"/>
    <col min="5394" max="5633" width="9.140625" style="68"/>
    <col min="5634" max="5634" width="7" style="68" customWidth="1"/>
    <col min="5635" max="5635" width="59.42578125" style="68" customWidth="1"/>
    <col min="5636" max="5636" width="0" style="68" hidden="1" customWidth="1"/>
    <col min="5637" max="5637" width="15" style="68" customWidth="1"/>
    <col min="5638" max="5638" width="13.42578125" style="68" customWidth="1"/>
    <col min="5639" max="5639" width="13.5703125" style="68" customWidth="1"/>
    <col min="5640" max="5640" width="13.42578125" style="68" customWidth="1"/>
    <col min="5641" max="5641" width="13.7109375" style="68" customWidth="1"/>
    <col min="5642" max="5649" width="0" style="68" hidden="1" customWidth="1"/>
    <col min="5650" max="5889" width="9.140625" style="68"/>
    <col min="5890" max="5890" width="7" style="68" customWidth="1"/>
    <col min="5891" max="5891" width="59.42578125" style="68" customWidth="1"/>
    <col min="5892" max="5892" width="0" style="68" hidden="1" customWidth="1"/>
    <col min="5893" max="5893" width="15" style="68" customWidth="1"/>
    <col min="5894" max="5894" width="13.42578125" style="68" customWidth="1"/>
    <col min="5895" max="5895" width="13.5703125" style="68" customWidth="1"/>
    <col min="5896" max="5896" width="13.42578125" style="68" customWidth="1"/>
    <col min="5897" max="5897" width="13.7109375" style="68" customWidth="1"/>
    <col min="5898" max="5905" width="0" style="68" hidden="1" customWidth="1"/>
    <col min="5906" max="6145" width="9.140625" style="68"/>
    <col min="6146" max="6146" width="7" style="68" customWidth="1"/>
    <col min="6147" max="6147" width="59.42578125" style="68" customWidth="1"/>
    <col min="6148" max="6148" width="0" style="68" hidden="1" customWidth="1"/>
    <col min="6149" max="6149" width="15" style="68" customWidth="1"/>
    <col min="6150" max="6150" width="13.42578125" style="68" customWidth="1"/>
    <col min="6151" max="6151" width="13.5703125" style="68" customWidth="1"/>
    <col min="6152" max="6152" width="13.42578125" style="68" customWidth="1"/>
    <col min="6153" max="6153" width="13.7109375" style="68" customWidth="1"/>
    <col min="6154" max="6161" width="0" style="68" hidden="1" customWidth="1"/>
    <col min="6162" max="6401" width="9.140625" style="68"/>
    <col min="6402" max="6402" width="7" style="68" customWidth="1"/>
    <col min="6403" max="6403" width="59.42578125" style="68" customWidth="1"/>
    <col min="6404" max="6404" width="0" style="68" hidden="1" customWidth="1"/>
    <col min="6405" max="6405" width="15" style="68" customWidth="1"/>
    <col min="6406" max="6406" width="13.42578125" style="68" customWidth="1"/>
    <col min="6407" max="6407" width="13.5703125" style="68" customWidth="1"/>
    <col min="6408" max="6408" width="13.42578125" style="68" customWidth="1"/>
    <col min="6409" max="6409" width="13.7109375" style="68" customWidth="1"/>
    <col min="6410" max="6417" width="0" style="68" hidden="1" customWidth="1"/>
    <col min="6418" max="6657" width="9.140625" style="68"/>
    <col min="6658" max="6658" width="7" style="68" customWidth="1"/>
    <col min="6659" max="6659" width="59.42578125" style="68" customWidth="1"/>
    <col min="6660" max="6660" width="0" style="68" hidden="1" customWidth="1"/>
    <col min="6661" max="6661" width="15" style="68" customWidth="1"/>
    <col min="6662" max="6662" width="13.42578125" style="68" customWidth="1"/>
    <col min="6663" max="6663" width="13.5703125" style="68" customWidth="1"/>
    <col min="6664" max="6664" width="13.42578125" style="68" customWidth="1"/>
    <col min="6665" max="6665" width="13.7109375" style="68" customWidth="1"/>
    <col min="6666" max="6673" width="0" style="68" hidden="1" customWidth="1"/>
    <col min="6674" max="6913" width="9.140625" style="68"/>
    <col min="6914" max="6914" width="7" style="68" customWidth="1"/>
    <col min="6915" max="6915" width="59.42578125" style="68" customWidth="1"/>
    <col min="6916" max="6916" width="0" style="68" hidden="1" customWidth="1"/>
    <col min="6917" max="6917" width="15" style="68" customWidth="1"/>
    <col min="6918" max="6918" width="13.42578125" style="68" customWidth="1"/>
    <col min="6919" max="6919" width="13.5703125" style="68" customWidth="1"/>
    <col min="6920" max="6920" width="13.42578125" style="68" customWidth="1"/>
    <col min="6921" max="6921" width="13.7109375" style="68" customWidth="1"/>
    <col min="6922" max="6929" width="0" style="68" hidden="1" customWidth="1"/>
    <col min="6930" max="7169" width="9.140625" style="68"/>
    <col min="7170" max="7170" width="7" style="68" customWidth="1"/>
    <col min="7171" max="7171" width="59.42578125" style="68" customWidth="1"/>
    <col min="7172" max="7172" width="0" style="68" hidden="1" customWidth="1"/>
    <col min="7173" max="7173" width="15" style="68" customWidth="1"/>
    <col min="7174" max="7174" width="13.42578125" style="68" customWidth="1"/>
    <col min="7175" max="7175" width="13.5703125" style="68" customWidth="1"/>
    <col min="7176" max="7176" width="13.42578125" style="68" customWidth="1"/>
    <col min="7177" max="7177" width="13.7109375" style="68" customWidth="1"/>
    <col min="7178" max="7185" width="0" style="68" hidden="1" customWidth="1"/>
    <col min="7186" max="7425" width="9.140625" style="68"/>
    <col min="7426" max="7426" width="7" style="68" customWidth="1"/>
    <col min="7427" max="7427" width="59.42578125" style="68" customWidth="1"/>
    <col min="7428" max="7428" width="0" style="68" hidden="1" customWidth="1"/>
    <col min="7429" max="7429" width="15" style="68" customWidth="1"/>
    <col min="7430" max="7430" width="13.42578125" style="68" customWidth="1"/>
    <col min="7431" max="7431" width="13.5703125" style="68" customWidth="1"/>
    <col min="7432" max="7432" width="13.42578125" style="68" customWidth="1"/>
    <col min="7433" max="7433" width="13.7109375" style="68" customWidth="1"/>
    <col min="7434" max="7441" width="0" style="68" hidden="1" customWidth="1"/>
    <col min="7442" max="7681" width="9.140625" style="68"/>
    <col min="7682" max="7682" width="7" style="68" customWidth="1"/>
    <col min="7683" max="7683" width="59.42578125" style="68" customWidth="1"/>
    <col min="7684" max="7684" width="0" style="68" hidden="1" customWidth="1"/>
    <col min="7685" max="7685" width="15" style="68" customWidth="1"/>
    <col min="7686" max="7686" width="13.42578125" style="68" customWidth="1"/>
    <col min="7687" max="7687" width="13.5703125" style="68" customWidth="1"/>
    <col min="7688" max="7688" width="13.42578125" style="68" customWidth="1"/>
    <col min="7689" max="7689" width="13.7109375" style="68" customWidth="1"/>
    <col min="7690" max="7697" width="0" style="68" hidden="1" customWidth="1"/>
    <col min="7698" max="7937" width="9.140625" style="68"/>
    <col min="7938" max="7938" width="7" style="68" customWidth="1"/>
    <col min="7939" max="7939" width="59.42578125" style="68" customWidth="1"/>
    <col min="7940" max="7940" width="0" style="68" hidden="1" customWidth="1"/>
    <col min="7941" max="7941" width="15" style="68" customWidth="1"/>
    <col min="7942" max="7942" width="13.42578125" style="68" customWidth="1"/>
    <col min="7943" max="7943" width="13.5703125" style="68" customWidth="1"/>
    <col min="7944" max="7944" width="13.42578125" style="68" customWidth="1"/>
    <col min="7945" max="7945" width="13.7109375" style="68" customWidth="1"/>
    <col min="7946" max="7953" width="0" style="68" hidden="1" customWidth="1"/>
    <col min="7954" max="8193" width="9.140625" style="68"/>
    <col min="8194" max="8194" width="7" style="68" customWidth="1"/>
    <col min="8195" max="8195" width="59.42578125" style="68" customWidth="1"/>
    <col min="8196" max="8196" width="0" style="68" hidden="1" customWidth="1"/>
    <col min="8197" max="8197" width="15" style="68" customWidth="1"/>
    <col min="8198" max="8198" width="13.42578125" style="68" customWidth="1"/>
    <col min="8199" max="8199" width="13.5703125" style="68" customWidth="1"/>
    <col min="8200" max="8200" width="13.42578125" style="68" customWidth="1"/>
    <col min="8201" max="8201" width="13.7109375" style="68" customWidth="1"/>
    <col min="8202" max="8209" width="0" style="68" hidden="1" customWidth="1"/>
    <col min="8210" max="8449" width="9.140625" style="68"/>
    <col min="8450" max="8450" width="7" style="68" customWidth="1"/>
    <col min="8451" max="8451" width="59.42578125" style="68" customWidth="1"/>
    <col min="8452" max="8452" width="0" style="68" hidden="1" customWidth="1"/>
    <col min="8453" max="8453" width="15" style="68" customWidth="1"/>
    <col min="8454" max="8454" width="13.42578125" style="68" customWidth="1"/>
    <col min="8455" max="8455" width="13.5703125" style="68" customWidth="1"/>
    <col min="8456" max="8456" width="13.42578125" style="68" customWidth="1"/>
    <col min="8457" max="8457" width="13.7109375" style="68" customWidth="1"/>
    <col min="8458" max="8465" width="0" style="68" hidden="1" customWidth="1"/>
    <col min="8466" max="8705" width="9.140625" style="68"/>
    <col min="8706" max="8706" width="7" style="68" customWidth="1"/>
    <col min="8707" max="8707" width="59.42578125" style="68" customWidth="1"/>
    <col min="8708" max="8708" width="0" style="68" hidden="1" customWidth="1"/>
    <col min="8709" max="8709" width="15" style="68" customWidth="1"/>
    <col min="8710" max="8710" width="13.42578125" style="68" customWidth="1"/>
    <col min="8711" max="8711" width="13.5703125" style="68" customWidth="1"/>
    <col min="8712" max="8712" width="13.42578125" style="68" customWidth="1"/>
    <col min="8713" max="8713" width="13.7109375" style="68" customWidth="1"/>
    <col min="8714" max="8721" width="0" style="68" hidden="1" customWidth="1"/>
    <col min="8722" max="8961" width="9.140625" style="68"/>
    <col min="8962" max="8962" width="7" style="68" customWidth="1"/>
    <col min="8963" max="8963" width="59.42578125" style="68" customWidth="1"/>
    <col min="8964" max="8964" width="0" style="68" hidden="1" customWidth="1"/>
    <col min="8965" max="8965" width="15" style="68" customWidth="1"/>
    <col min="8966" max="8966" width="13.42578125" style="68" customWidth="1"/>
    <col min="8967" max="8967" width="13.5703125" style="68" customWidth="1"/>
    <col min="8968" max="8968" width="13.42578125" style="68" customWidth="1"/>
    <col min="8969" max="8969" width="13.7109375" style="68" customWidth="1"/>
    <col min="8970" max="8977" width="0" style="68" hidden="1" customWidth="1"/>
    <col min="8978" max="9217" width="9.140625" style="68"/>
    <col min="9218" max="9218" width="7" style="68" customWidth="1"/>
    <col min="9219" max="9219" width="59.42578125" style="68" customWidth="1"/>
    <col min="9220" max="9220" width="0" style="68" hidden="1" customWidth="1"/>
    <col min="9221" max="9221" width="15" style="68" customWidth="1"/>
    <col min="9222" max="9222" width="13.42578125" style="68" customWidth="1"/>
    <col min="9223" max="9223" width="13.5703125" style="68" customWidth="1"/>
    <col min="9224" max="9224" width="13.42578125" style="68" customWidth="1"/>
    <col min="9225" max="9225" width="13.7109375" style="68" customWidth="1"/>
    <col min="9226" max="9233" width="0" style="68" hidden="1" customWidth="1"/>
    <col min="9234" max="9473" width="9.140625" style="68"/>
    <col min="9474" max="9474" width="7" style="68" customWidth="1"/>
    <col min="9475" max="9475" width="59.42578125" style="68" customWidth="1"/>
    <col min="9476" max="9476" width="0" style="68" hidden="1" customWidth="1"/>
    <col min="9477" max="9477" width="15" style="68" customWidth="1"/>
    <col min="9478" max="9478" width="13.42578125" style="68" customWidth="1"/>
    <col min="9479" max="9479" width="13.5703125" style="68" customWidth="1"/>
    <col min="9480" max="9480" width="13.42578125" style="68" customWidth="1"/>
    <col min="9481" max="9481" width="13.7109375" style="68" customWidth="1"/>
    <col min="9482" max="9489" width="0" style="68" hidden="1" customWidth="1"/>
    <col min="9490" max="9729" width="9.140625" style="68"/>
    <col min="9730" max="9730" width="7" style="68" customWidth="1"/>
    <col min="9731" max="9731" width="59.42578125" style="68" customWidth="1"/>
    <col min="9732" max="9732" width="0" style="68" hidden="1" customWidth="1"/>
    <col min="9733" max="9733" width="15" style="68" customWidth="1"/>
    <col min="9734" max="9734" width="13.42578125" style="68" customWidth="1"/>
    <col min="9735" max="9735" width="13.5703125" style="68" customWidth="1"/>
    <col min="9736" max="9736" width="13.42578125" style="68" customWidth="1"/>
    <col min="9737" max="9737" width="13.7109375" style="68" customWidth="1"/>
    <col min="9738" max="9745" width="0" style="68" hidden="1" customWidth="1"/>
    <col min="9746" max="9985" width="9.140625" style="68"/>
    <col min="9986" max="9986" width="7" style="68" customWidth="1"/>
    <col min="9987" max="9987" width="59.42578125" style="68" customWidth="1"/>
    <col min="9988" max="9988" width="0" style="68" hidden="1" customWidth="1"/>
    <col min="9989" max="9989" width="15" style="68" customWidth="1"/>
    <col min="9990" max="9990" width="13.42578125" style="68" customWidth="1"/>
    <col min="9991" max="9991" width="13.5703125" style="68" customWidth="1"/>
    <col min="9992" max="9992" width="13.42578125" style="68" customWidth="1"/>
    <col min="9993" max="9993" width="13.7109375" style="68" customWidth="1"/>
    <col min="9994" max="10001" width="0" style="68" hidden="1" customWidth="1"/>
    <col min="10002" max="10241" width="9.140625" style="68"/>
    <col min="10242" max="10242" width="7" style="68" customWidth="1"/>
    <col min="10243" max="10243" width="59.42578125" style="68" customWidth="1"/>
    <col min="10244" max="10244" width="0" style="68" hidden="1" customWidth="1"/>
    <col min="10245" max="10245" width="15" style="68" customWidth="1"/>
    <col min="10246" max="10246" width="13.42578125" style="68" customWidth="1"/>
    <col min="10247" max="10247" width="13.5703125" style="68" customWidth="1"/>
    <col min="10248" max="10248" width="13.42578125" style="68" customWidth="1"/>
    <col min="10249" max="10249" width="13.7109375" style="68" customWidth="1"/>
    <col min="10250" max="10257" width="0" style="68" hidden="1" customWidth="1"/>
    <col min="10258" max="10497" width="9.140625" style="68"/>
    <col min="10498" max="10498" width="7" style="68" customWidth="1"/>
    <col min="10499" max="10499" width="59.42578125" style="68" customWidth="1"/>
    <col min="10500" max="10500" width="0" style="68" hidden="1" customWidth="1"/>
    <col min="10501" max="10501" width="15" style="68" customWidth="1"/>
    <col min="10502" max="10502" width="13.42578125" style="68" customWidth="1"/>
    <col min="10503" max="10503" width="13.5703125" style="68" customWidth="1"/>
    <col min="10504" max="10504" width="13.42578125" style="68" customWidth="1"/>
    <col min="10505" max="10505" width="13.7109375" style="68" customWidth="1"/>
    <col min="10506" max="10513" width="0" style="68" hidden="1" customWidth="1"/>
    <col min="10514" max="10753" width="9.140625" style="68"/>
    <col min="10754" max="10754" width="7" style="68" customWidth="1"/>
    <col min="10755" max="10755" width="59.42578125" style="68" customWidth="1"/>
    <col min="10756" max="10756" width="0" style="68" hidden="1" customWidth="1"/>
    <col min="10757" max="10757" width="15" style="68" customWidth="1"/>
    <col min="10758" max="10758" width="13.42578125" style="68" customWidth="1"/>
    <col min="10759" max="10759" width="13.5703125" style="68" customWidth="1"/>
    <col min="10760" max="10760" width="13.42578125" style="68" customWidth="1"/>
    <col min="10761" max="10761" width="13.7109375" style="68" customWidth="1"/>
    <col min="10762" max="10769" width="0" style="68" hidden="1" customWidth="1"/>
    <col min="10770" max="11009" width="9.140625" style="68"/>
    <col min="11010" max="11010" width="7" style="68" customWidth="1"/>
    <col min="11011" max="11011" width="59.42578125" style="68" customWidth="1"/>
    <col min="11012" max="11012" width="0" style="68" hidden="1" customWidth="1"/>
    <col min="11013" max="11013" width="15" style="68" customWidth="1"/>
    <col min="11014" max="11014" width="13.42578125" style="68" customWidth="1"/>
    <col min="11015" max="11015" width="13.5703125" style="68" customWidth="1"/>
    <col min="11016" max="11016" width="13.42578125" style="68" customWidth="1"/>
    <col min="11017" max="11017" width="13.7109375" style="68" customWidth="1"/>
    <col min="11018" max="11025" width="0" style="68" hidden="1" customWidth="1"/>
    <col min="11026" max="11265" width="9.140625" style="68"/>
    <col min="11266" max="11266" width="7" style="68" customWidth="1"/>
    <col min="11267" max="11267" width="59.42578125" style="68" customWidth="1"/>
    <col min="11268" max="11268" width="0" style="68" hidden="1" customWidth="1"/>
    <col min="11269" max="11269" width="15" style="68" customWidth="1"/>
    <col min="11270" max="11270" width="13.42578125" style="68" customWidth="1"/>
    <col min="11271" max="11271" width="13.5703125" style="68" customWidth="1"/>
    <col min="11272" max="11272" width="13.42578125" style="68" customWidth="1"/>
    <col min="11273" max="11273" width="13.7109375" style="68" customWidth="1"/>
    <col min="11274" max="11281" width="0" style="68" hidden="1" customWidth="1"/>
    <col min="11282" max="11521" width="9.140625" style="68"/>
    <col min="11522" max="11522" width="7" style="68" customWidth="1"/>
    <col min="11523" max="11523" width="59.42578125" style="68" customWidth="1"/>
    <col min="11524" max="11524" width="0" style="68" hidden="1" customWidth="1"/>
    <col min="11525" max="11525" width="15" style="68" customWidth="1"/>
    <col min="11526" max="11526" width="13.42578125" style="68" customWidth="1"/>
    <col min="11527" max="11527" width="13.5703125" style="68" customWidth="1"/>
    <col min="11528" max="11528" width="13.42578125" style="68" customWidth="1"/>
    <col min="11529" max="11529" width="13.7109375" style="68" customWidth="1"/>
    <col min="11530" max="11537" width="0" style="68" hidden="1" customWidth="1"/>
    <col min="11538" max="11777" width="9.140625" style="68"/>
    <col min="11778" max="11778" width="7" style="68" customWidth="1"/>
    <col min="11779" max="11779" width="59.42578125" style="68" customWidth="1"/>
    <col min="11780" max="11780" width="0" style="68" hidden="1" customWidth="1"/>
    <col min="11781" max="11781" width="15" style="68" customWidth="1"/>
    <col min="11782" max="11782" width="13.42578125" style="68" customWidth="1"/>
    <col min="11783" max="11783" width="13.5703125" style="68" customWidth="1"/>
    <col min="11784" max="11784" width="13.42578125" style="68" customWidth="1"/>
    <col min="11785" max="11785" width="13.7109375" style="68" customWidth="1"/>
    <col min="11786" max="11793" width="0" style="68" hidden="1" customWidth="1"/>
    <col min="11794" max="12033" width="9.140625" style="68"/>
    <col min="12034" max="12034" width="7" style="68" customWidth="1"/>
    <col min="12035" max="12035" width="59.42578125" style="68" customWidth="1"/>
    <col min="12036" max="12036" width="0" style="68" hidden="1" customWidth="1"/>
    <col min="12037" max="12037" width="15" style="68" customWidth="1"/>
    <col min="12038" max="12038" width="13.42578125" style="68" customWidth="1"/>
    <col min="12039" max="12039" width="13.5703125" style="68" customWidth="1"/>
    <col min="12040" max="12040" width="13.42578125" style="68" customWidth="1"/>
    <col min="12041" max="12041" width="13.7109375" style="68" customWidth="1"/>
    <col min="12042" max="12049" width="0" style="68" hidden="1" customWidth="1"/>
    <col min="12050" max="12289" width="9.140625" style="68"/>
    <col min="12290" max="12290" width="7" style="68" customWidth="1"/>
    <col min="12291" max="12291" width="59.42578125" style="68" customWidth="1"/>
    <col min="12292" max="12292" width="0" style="68" hidden="1" customWidth="1"/>
    <col min="12293" max="12293" width="15" style="68" customWidth="1"/>
    <col min="12294" max="12294" width="13.42578125" style="68" customWidth="1"/>
    <col min="12295" max="12295" width="13.5703125" style="68" customWidth="1"/>
    <col min="12296" max="12296" width="13.42578125" style="68" customWidth="1"/>
    <col min="12297" max="12297" width="13.7109375" style="68" customWidth="1"/>
    <col min="12298" max="12305" width="0" style="68" hidden="1" customWidth="1"/>
    <col min="12306" max="12545" width="9.140625" style="68"/>
    <col min="12546" max="12546" width="7" style="68" customWidth="1"/>
    <col min="12547" max="12547" width="59.42578125" style="68" customWidth="1"/>
    <col min="12548" max="12548" width="0" style="68" hidden="1" customWidth="1"/>
    <col min="12549" max="12549" width="15" style="68" customWidth="1"/>
    <col min="12550" max="12550" width="13.42578125" style="68" customWidth="1"/>
    <col min="12551" max="12551" width="13.5703125" style="68" customWidth="1"/>
    <col min="12552" max="12552" width="13.42578125" style="68" customWidth="1"/>
    <col min="12553" max="12553" width="13.7109375" style="68" customWidth="1"/>
    <col min="12554" max="12561" width="0" style="68" hidden="1" customWidth="1"/>
    <col min="12562" max="12801" width="9.140625" style="68"/>
    <col min="12802" max="12802" width="7" style="68" customWidth="1"/>
    <col min="12803" max="12803" width="59.42578125" style="68" customWidth="1"/>
    <col min="12804" max="12804" width="0" style="68" hidden="1" customWidth="1"/>
    <col min="12805" max="12805" width="15" style="68" customWidth="1"/>
    <col min="12806" max="12806" width="13.42578125" style="68" customWidth="1"/>
    <col min="12807" max="12807" width="13.5703125" style="68" customWidth="1"/>
    <col min="12808" max="12808" width="13.42578125" style="68" customWidth="1"/>
    <col min="12809" max="12809" width="13.7109375" style="68" customWidth="1"/>
    <col min="12810" max="12817" width="0" style="68" hidden="1" customWidth="1"/>
    <col min="12818" max="13057" width="9.140625" style="68"/>
    <col min="13058" max="13058" width="7" style="68" customWidth="1"/>
    <col min="13059" max="13059" width="59.42578125" style="68" customWidth="1"/>
    <col min="13060" max="13060" width="0" style="68" hidden="1" customWidth="1"/>
    <col min="13061" max="13061" width="15" style="68" customWidth="1"/>
    <col min="13062" max="13062" width="13.42578125" style="68" customWidth="1"/>
    <col min="13063" max="13063" width="13.5703125" style="68" customWidth="1"/>
    <col min="13064" max="13064" width="13.42578125" style="68" customWidth="1"/>
    <col min="13065" max="13065" width="13.7109375" style="68" customWidth="1"/>
    <col min="13066" max="13073" width="0" style="68" hidden="1" customWidth="1"/>
    <col min="13074" max="13313" width="9.140625" style="68"/>
    <col min="13314" max="13314" width="7" style="68" customWidth="1"/>
    <col min="13315" max="13315" width="59.42578125" style="68" customWidth="1"/>
    <col min="13316" max="13316" width="0" style="68" hidden="1" customWidth="1"/>
    <col min="13317" max="13317" width="15" style="68" customWidth="1"/>
    <col min="13318" max="13318" width="13.42578125" style="68" customWidth="1"/>
    <col min="13319" max="13319" width="13.5703125" style="68" customWidth="1"/>
    <col min="13320" max="13320" width="13.42578125" style="68" customWidth="1"/>
    <col min="13321" max="13321" width="13.7109375" style="68" customWidth="1"/>
    <col min="13322" max="13329" width="0" style="68" hidden="1" customWidth="1"/>
    <col min="13330" max="13569" width="9.140625" style="68"/>
    <col min="13570" max="13570" width="7" style="68" customWidth="1"/>
    <col min="13571" max="13571" width="59.42578125" style="68" customWidth="1"/>
    <col min="13572" max="13572" width="0" style="68" hidden="1" customWidth="1"/>
    <col min="13573" max="13573" width="15" style="68" customWidth="1"/>
    <col min="13574" max="13574" width="13.42578125" style="68" customWidth="1"/>
    <col min="13575" max="13575" width="13.5703125" style="68" customWidth="1"/>
    <col min="13576" max="13576" width="13.42578125" style="68" customWidth="1"/>
    <col min="13577" max="13577" width="13.7109375" style="68" customWidth="1"/>
    <col min="13578" max="13585" width="0" style="68" hidden="1" customWidth="1"/>
    <col min="13586" max="13825" width="9.140625" style="68"/>
    <col min="13826" max="13826" width="7" style="68" customWidth="1"/>
    <col min="13827" max="13827" width="59.42578125" style="68" customWidth="1"/>
    <col min="13828" max="13828" width="0" style="68" hidden="1" customWidth="1"/>
    <col min="13829" max="13829" width="15" style="68" customWidth="1"/>
    <col min="13830" max="13830" width="13.42578125" style="68" customWidth="1"/>
    <col min="13831" max="13831" width="13.5703125" style="68" customWidth="1"/>
    <col min="13832" max="13832" width="13.42578125" style="68" customWidth="1"/>
    <col min="13833" max="13833" width="13.7109375" style="68" customWidth="1"/>
    <col min="13834" max="13841" width="0" style="68" hidden="1" customWidth="1"/>
    <col min="13842" max="14081" width="9.140625" style="68"/>
    <col min="14082" max="14082" width="7" style="68" customWidth="1"/>
    <col min="14083" max="14083" width="59.42578125" style="68" customWidth="1"/>
    <col min="14084" max="14084" width="0" style="68" hidden="1" customWidth="1"/>
    <col min="14085" max="14085" width="15" style="68" customWidth="1"/>
    <col min="14086" max="14086" width="13.42578125" style="68" customWidth="1"/>
    <col min="14087" max="14087" width="13.5703125" style="68" customWidth="1"/>
    <col min="14088" max="14088" width="13.42578125" style="68" customWidth="1"/>
    <col min="14089" max="14089" width="13.7109375" style="68" customWidth="1"/>
    <col min="14090" max="14097" width="0" style="68" hidden="1" customWidth="1"/>
    <col min="14098" max="14337" width="9.140625" style="68"/>
    <col min="14338" max="14338" width="7" style="68" customWidth="1"/>
    <col min="14339" max="14339" width="59.42578125" style="68" customWidth="1"/>
    <col min="14340" max="14340" width="0" style="68" hidden="1" customWidth="1"/>
    <col min="14341" max="14341" width="15" style="68" customWidth="1"/>
    <col min="14342" max="14342" width="13.42578125" style="68" customWidth="1"/>
    <col min="14343" max="14343" width="13.5703125" style="68" customWidth="1"/>
    <col min="14344" max="14344" width="13.42578125" style="68" customWidth="1"/>
    <col min="14345" max="14345" width="13.7109375" style="68" customWidth="1"/>
    <col min="14346" max="14353" width="0" style="68" hidden="1" customWidth="1"/>
    <col min="14354" max="14593" width="9.140625" style="68"/>
    <col min="14594" max="14594" width="7" style="68" customWidth="1"/>
    <col min="14595" max="14595" width="59.42578125" style="68" customWidth="1"/>
    <col min="14596" max="14596" width="0" style="68" hidden="1" customWidth="1"/>
    <col min="14597" max="14597" width="15" style="68" customWidth="1"/>
    <col min="14598" max="14598" width="13.42578125" style="68" customWidth="1"/>
    <col min="14599" max="14599" width="13.5703125" style="68" customWidth="1"/>
    <col min="14600" max="14600" width="13.42578125" style="68" customWidth="1"/>
    <col min="14601" max="14601" width="13.7109375" style="68" customWidth="1"/>
    <col min="14602" max="14609" width="0" style="68" hidden="1" customWidth="1"/>
    <col min="14610" max="14849" width="9.140625" style="68"/>
    <col min="14850" max="14850" width="7" style="68" customWidth="1"/>
    <col min="14851" max="14851" width="59.42578125" style="68" customWidth="1"/>
    <col min="14852" max="14852" width="0" style="68" hidden="1" customWidth="1"/>
    <col min="14853" max="14853" width="15" style="68" customWidth="1"/>
    <col min="14854" max="14854" width="13.42578125" style="68" customWidth="1"/>
    <col min="14855" max="14855" width="13.5703125" style="68" customWidth="1"/>
    <col min="14856" max="14856" width="13.42578125" style="68" customWidth="1"/>
    <col min="14857" max="14857" width="13.7109375" style="68" customWidth="1"/>
    <col min="14858" max="14865" width="0" style="68" hidden="1" customWidth="1"/>
    <col min="14866" max="15105" width="9.140625" style="68"/>
    <col min="15106" max="15106" width="7" style="68" customWidth="1"/>
    <col min="15107" max="15107" width="59.42578125" style="68" customWidth="1"/>
    <col min="15108" max="15108" width="0" style="68" hidden="1" customWidth="1"/>
    <col min="15109" max="15109" width="15" style="68" customWidth="1"/>
    <col min="15110" max="15110" width="13.42578125" style="68" customWidth="1"/>
    <col min="15111" max="15111" width="13.5703125" style="68" customWidth="1"/>
    <col min="15112" max="15112" width="13.42578125" style="68" customWidth="1"/>
    <col min="15113" max="15113" width="13.7109375" style="68" customWidth="1"/>
    <col min="15114" max="15121" width="0" style="68" hidden="1" customWidth="1"/>
    <col min="15122" max="15361" width="9.140625" style="68"/>
    <col min="15362" max="15362" width="7" style="68" customWidth="1"/>
    <col min="15363" max="15363" width="59.42578125" style="68" customWidth="1"/>
    <col min="15364" max="15364" width="0" style="68" hidden="1" customWidth="1"/>
    <col min="15365" max="15365" width="15" style="68" customWidth="1"/>
    <col min="15366" max="15366" width="13.42578125" style="68" customWidth="1"/>
    <col min="15367" max="15367" width="13.5703125" style="68" customWidth="1"/>
    <col min="15368" max="15368" width="13.42578125" style="68" customWidth="1"/>
    <col min="15369" max="15369" width="13.7109375" style="68" customWidth="1"/>
    <col min="15370" max="15377" width="0" style="68" hidden="1" customWidth="1"/>
    <col min="15378" max="15617" width="9.140625" style="68"/>
    <col min="15618" max="15618" width="7" style="68" customWidth="1"/>
    <col min="15619" max="15619" width="59.42578125" style="68" customWidth="1"/>
    <col min="15620" max="15620" width="0" style="68" hidden="1" customWidth="1"/>
    <col min="15621" max="15621" width="15" style="68" customWidth="1"/>
    <col min="15622" max="15622" width="13.42578125" style="68" customWidth="1"/>
    <col min="15623" max="15623" width="13.5703125" style="68" customWidth="1"/>
    <col min="15624" max="15624" width="13.42578125" style="68" customWidth="1"/>
    <col min="15625" max="15625" width="13.7109375" style="68" customWidth="1"/>
    <col min="15626" max="15633" width="0" style="68" hidden="1" customWidth="1"/>
    <col min="15634" max="15873" width="9.140625" style="68"/>
    <col min="15874" max="15874" width="7" style="68" customWidth="1"/>
    <col min="15875" max="15875" width="59.42578125" style="68" customWidth="1"/>
    <col min="15876" max="15876" width="0" style="68" hidden="1" customWidth="1"/>
    <col min="15877" max="15877" width="15" style="68" customWidth="1"/>
    <col min="15878" max="15878" width="13.42578125" style="68" customWidth="1"/>
    <col min="15879" max="15879" width="13.5703125" style="68" customWidth="1"/>
    <col min="15880" max="15880" width="13.42578125" style="68" customWidth="1"/>
    <col min="15881" max="15881" width="13.7109375" style="68" customWidth="1"/>
    <col min="15882" max="15889" width="0" style="68" hidden="1" customWidth="1"/>
    <col min="15890" max="16129" width="9.140625" style="68"/>
    <col min="16130" max="16130" width="7" style="68" customWidth="1"/>
    <col min="16131" max="16131" width="59.42578125" style="68" customWidth="1"/>
    <col min="16132" max="16132" width="0" style="68" hidden="1" customWidth="1"/>
    <col min="16133" max="16133" width="15" style="68" customWidth="1"/>
    <col min="16134" max="16134" width="13.42578125" style="68" customWidth="1"/>
    <col min="16135" max="16135" width="13.5703125" style="68" customWidth="1"/>
    <col min="16136" max="16136" width="13.42578125" style="68" customWidth="1"/>
    <col min="16137" max="16137" width="13.7109375" style="68" customWidth="1"/>
    <col min="16138" max="16145" width="0" style="68" hidden="1" customWidth="1"/>
    <col min="16146" max="16384" width="9.140625" style="68"/>
  </cols>
  <sheetData>
    <row r="1" spans="1:19" ht="18.75">
      <c r="B1" s="134" t="s">
        <v>124</v>
      </c>
    </row>
    <row r="2" spans="1:19" s="5" customFormat="1" ht="25.5" customHeight="1">
      <c r="A2" s="183" t="s">
        <v>126</v>
      </c>
      <c r="B2" s="183"/>
      <c r="C2" s="183"/>
      <c r="D2" s="183"/>
      <c r="E2" s="183"/>
      <c r="F2" s="183"/>
      <c r="G2" s="183"/>
      <c r="H2" s="183"/>
      <c r="I2" s="183"/>
      <c r="J2" s="3"/>
      <c r="K2" s="3"/>
      <c r="L2" s="4"/>
      <c r="M2" s="135" t="s">
        <v>101</v>
      </c>
      <c r="N2" s="3"/>
      <c r="O2" s="3"/>
      <c r="P2" s="136" t="s">
        <v>101</v>
      </c>
      <c r="Q2" s="137"/>
    </row>
    <row r="3" spans="1:19" s="5" customFormat="1" ht="15.75" thickBot="1">
      <c r="A3" s="138"/>
      <c r="B3" s="3"/>
      <c r="C3" s="3"/>
      <c r="D3" s="3"/>
      <c r="E3" s="3"/>
      <c r="F3" s="3"/>
      <c r="G3" s="3"/>
      <c r="H3" s="3"/>
      <c r="I3" s="3" t="s">
        <v>101</v>
      </c>
      <c r="J3" s="3"/>
      <c r="K3" s="3"/>
      <c r="L3" s="3"/>
      <c r="M3" s="3"/>
      <c r="N3" s="3"/>
      <c r="O3" s="3"/>
      <c r="P3" s="3"/>
      <c r="Q3" s="3"/>
    </row>
    <row r="4" spans="1:19" s="61" customFormat="1" ht="15.75">
      <c r="A4" s="187" t="s">
        <v>65</v>
      </c>
      <c r="B4" s="187" t="s">
        <v>3</v>
      </c>
      <c r="C4" s="139"/>
      <c r="D4" s="188" t="s">
        <v>102</v>
      </c>
      <c r="E4" s="190" t="s">
        <v>123</v>
      </c>
      <c r="F4" s="191"/>
      <c r="G4" s="191"/>
      <c r="H4" s="191"/>
      <c r="I4" s="191"/>
      <c r="J4" s="189" t="s">
        <v>5</v>
      </c>
      <c r="K4" s="185"/>
      <c r="L4" s="185"/>
      <c r="M4" s="186"/>
      <c r="N4" s="184" t="s">
        <v>6</v>
      </c>
      <c r="O4" s="185"/>
      <c r="P4" s="185"/>
      <c r="Q4" s="186"/>
    </row>
    <row r="5" spans="1:19" s="60" customFormat="1" ht="15.75">
      <c r="A5" s="187"/>
      <c r="B5" s="187"/>
      <c r="C5" s="140"/>
      <c r="D5" s="188"/>
      <c r="E5" s="175" t="s">
        <v>7</v>
      </c>
      <c r="F5" s="172" t="s">
        <v>8</v>
      </c>
      <c r="G5" s="172" t="s">
        <v>9</v>
      </c>
      <c r="H5" s="172" t="s">
        <v>10</v>
      </c>
      <c r="I5" s="172" t="s">
        <v>11</v>
      </c>
      <c r="J5" s="173" t="s">
        <v>8</v>
      </c>
      <c r="K5" s="140" t="s">
        <v>9</v>
      </c>
      <c r="L5" s="140" t="s">
        <v>10</v>
      </c>
      <c r="M5" s="142" t="s">
        <v>11</v>
      </c>
      <c r="N5" s="141" t="s">
        <v>8</v>
      </c>
      <c r="O5" s="140" t="s">
        <v>9</v>
      </c>
      <c r="P5" s="140" t="s">
        <v>10</v>
      </c>
      <c r="Q5" s="142" t="s">
        <v>11</v>
      </c>
    </row>
    <row r="6" spans="1:19" s="1" customFormat="1" ht="15">
      <c r="A6" s="143" t="s">
        <v>103</v>
      </c>
      <c r="B6" s="143">
        <v>2</v>
      </c>
      <c r="C6" s="143"/>
      <c r="D6" s="144" t="s">
        <v>89</v>
      </c>
      <c r="E6" s="143"/>
      <c r="F6" s="143">
        <f>1</f>
        <v>1</v>
      </c>
      <c r="G6" s="143">
        <f>F6+1</f>
        <v>2</v>
      </c>
      <c r="H6" s="143">
        <f>G6+1</f>
        <v>3</v>
      </c>
      <c r="I6" s="143">
        <f>H6+1</f>
        <v>4</v>
      </c>
      <c r="J6" s="174">
        <f>1</f>
        <v>1</v>
      </c>
      <c r="K6" s="143">
        <f>J6+1</f>
        <v>2</v>
      </c>
      <c r="L6" s="143">
        <f>K6+1</f>
        <v>3</v>
      </c>
      <c r="M6" s="146">
        <f>L6+1</f>
        <v>4</v>
      </c>
      <c r="N6" s="145">
        <f>1</f>
        <v>1</v>
      </c>
      <c r="O6" s="143">
        <f>N6+1</f>
        <v>2</v>
      </c>
      <c r="P6" s="143">
        <f>O6+1</f>
        <v>3</v>
      </c>
      <c r="Q6" s="146">
        <f>P6+1</f>
        <v>4</v>
      </c>
    </row>
    <row r="7" spans="1:19" s="5" customFormat="1" ht="15">
      <c r="A7" s="147" t="s">
        <v>12</v>
      </c>
      <c r="B7" s="148" t="s">
        <v>125</v>
      </c>
      <c r="C7" s="149" t="s">
        <v>14</v>
      </c>
      <c r="D7" s="149" t="s">
        <v>15</v>
      </c>
      <c r="E7" s="31">
        <f>F7+H7+I7</f>
        <v>1.5897008000000001</v>
      </c>
      <c r="F7" s="31">
        <v>1.5117997000000001</v>
      </c>
      <c r="G7" s="31"/>
      <c r="H7" s="31">
        <v>7.7658099999999994E-2</v>
      </c>
      <c r="I7" s="31">
        <v>2.43E-4</v>
      </c>
      <c r="J7" s="176" t="e">
        <f>SUM(#REF!)</f>
        <v>#REF!</v>
      </c>
      <c r="K7" s="31" t="e">
        <f>SUM(#REF!)</f>
        <v>#REF!</v>
      </c>
      <c r="L7" s="31" t="e">
        <f>SUM(#REF!)</f>
        <v>#REF!</v>
      </c>
      <c r="M7" s="32" t="e">
        <f>SUM(#REF!)</f>
        <v>#REF!</v>
      </c>
      <c r="N7" s="30" t="e">
        <f>SUM(#REF!)</f>
        <v>#REF!</v>
      </c>
      <c r="O7" s="31" t="e">
        <f>SUM(#REF!)</f>
        <v>#REF!</v>
      </c>
      <c r="P7" s="31" t="e">
        <f>SUM(#REF!)</f>
        <v>#REF!</v>
      </c>
      <c r="Q7" s="32" t="e">
        <f>SUM(#REF!)</f>
        <v>#REF!</v>
      </c>
    </row>
    <row r="8" spans="1:19" s="103" customFormat="1" ht="18.75" customHeight="1">
      <c r="A8" s="177" t="s">
        <v>33</v>
      </c>
      <c r="B8" s="79" t="s">
        <v>125</v>
      </c>
      <c r="C8" s="178"/>
      <c r="D8" s="179" t="s">
        <v>127</v>
      </c>
      <c r="E8" s="181">
        <v>5.3849999999999998</v>
      </c>
      <c r="F8" s="180">
        <v>5.1209819999999997</v>
      </c>
      <c r="G8" s="180"/>
      <c r="H8" s="180">
        <v>0.28953299999999998</v>
      </c>
      <c r="I8" s="180">
        <v>0.36053099999999999</v>
      </c>
      <c r="J8" s="70"/>
      <c r="K8" s="70"/>
      <c r="L8" s="70"/>
      <c r="M8" s="70"/>
      <c r="N8" s="70"/>
      <c r="O8" s="70"/>
      <c r="P8" s="70"/>
      <c r="Q8" s="70"/>
      <c r="S8" s="164"/>
    </row>
    <row r="12" spans="1:19" ht="15.75" customHeight="1">
      <c r="B12" s="182"/>
      <c r="C12" s="182"/>
      <c r="D12" s="182"/>
      <c r="E12" s="182"/>
      <c r="F12" s="182"/>
    </row>
  </sheetData>
  <mergeCells count="8">
    <mergeCell ref="B12:F12"/>
    <mergeCell ref="A2:I2"/>
    <mergeCell ref="N4:Q4"/>
    <mergeCell ref="A4:A5"/>
    <mergeCell ref="B4:B5"/>
    <mergeCell ref="D4:D5"/>
    <mergeCell ref="J4:M4"/>
    <mergeCell ref="E4:I4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workbookViewId="0">
      <selection activeCell="E9" sqref="E9"/>
    </sheetView>
  </sheetViews>
  <sheetFormatPr defaultRowHeight="15"/>
  <cols>
    <col min="1" max="1" width="7.42578125" style="6" customWidth="1"/>
    <col min="2" max="2" width="57" style="7" customWidth="1"/>
    <col min="3" max="3" width="0" style="8" hidden="1" customWidth="1"/>
    <col min="4" max="4" width="11" style="6" customWidth="1"/>
    <col min="5" max="6" width="13.7109375" style="9" customWidth="1"/>
    <col min="7" max="7" width="12" style="9" customWidth="1"/>
    <col min="8" max="8" width="12.7109375" style="9" customWidth="1"/>
    <col min="9" max="9" width="13.28515625" style="9" customWidth="1"/>
    <col min="10" max="246" width="9.140625" style="7"/>
    <col min="247" max="247" width="7.42578125" style="7" customWidth="1"/>
    <col min="248" max="248" width="57" style="7" customWidth="1"/>
    <col min="249" max="249" width="0" style="7" hidden="1" customWidth="1"/>
    <col min="250" max="250" width="11" style="7" customWidth="1"/>
    <col min="251" max="252" width="13.7109375" style="7" customWidth="1"/>
    <col min="253" max="253" width="12" style="7" customWidth="1"/>
    <col min="254" max="254" width="12.7109375" style="7" customWidth="1"/>
    <col min="255" max="255" width="13.28515625" style="7" customWidth="1"/>
    <col min="256" max="265" width="0" style="7" hidden="1" customWidth="1"/>
    <col min="266" max="502" width="9.140625" style="7"/>
    <col min="503" max="503" width="7.42578125" style="7" customWidth="1"/>
    <col min="504" max="504" width="57" style="7" customWidth="1"/>
    <col min="505" max="505" width="0" style="7" hidden="1" customWidth="1"/>
    <col min="506" max="506" width="11" style="7" customWidth="1"/>
    <col min="507" max="508" width="13.7109375" style="7" customWidth="1"/>
    <col min="509" max="509" width="12" style="7" customWidth="1"/>
    <col min="510" max="510" width="12.7109375" style="7" customWidth="1"/>
    <col min="511" max="511" width="13.28515625" style="7" customWidth="1"/>
    <col min="512" max="521" width="0" style="7" hidden="1" customWidth="1"/>
    <col min="522" max="758" width="9.140625" style="7"/>
    <col min="759" max="759" width="7.42578125" style="7" customWidth="1"/>
    <col min="760" max="760" width="57" style="7" customWidth="1"/>
    <col min="761" max="761" width="0" style="7" hidden="1" customWidth="1"/>
    <col min="762" max="762" width="11" style="7" customWidth="1"/>
    <col min="763" max="764" width="13.7109375" style="7" customWidth="1"/>
    <col min="765" max="765" width="12" style="7" customWidth="1"/>
    <col min="766" max="766" width="12.7109375" style="7" customWidth="1"/>
    <col min="767" max="767" width="13.28515625" style="7" customWidth="1"/>
    <col min="768" max="777" width="0" style="7" hidden="1" customWidth="1"/>
    <col min="778" max="1014" width="9.140625" style="7"/>
    <col min="1015" max="1015" width="7.42578125" style="7" customWidth="1"/>
    <col min="1016" max="1016" width="57" style="7" customWidth="1"/>
    <col min="1017" max="1017" width="0" style="7" hidden="1" customWidth="1"/>
    <col min="1018" max="1018" width="11" style="7" customWidth="1"/>
    <col min="1019" max="1020" width="13.7109375" style="7" customWidth="1"/>
    <col min="1021" max="1021" width="12" style="7" customWidth="1"/>
    <col min="1022" max="1022" width="12.7109375" style="7" customWidth="1"/>
    <col min="1023" max="1023" width="13.28515625" style="7" customWidth="1"/>
    <col min="1024" max="1033" width="0" style="7" hidden="1" customWidth="1"/>
    <col min="1034" max="1270" width="9.140625" style="7"/>
    <col min="1271" max="1271" width="7.42578125" style="7" customWidth="1"/>
    <col min="1272" max="1272" width="57" style="7" customWidth="1"/>
    <col min="1273" max="1273" width="0" style="7" hidden="1" customWidth="1"/>
    <col min="1274" max="1274" width="11" style="7" customWidth="1"/>
    <col min="1275" max="1276" width="13.7109375" style="7" customWidth="1"/>
    <col min="1277" max="1277" width="12" style="7" customWidth="1"/>
    <col min="1278" max="1278" width="12.7109375" style="7" customWidth="1"/>
    <col min="1279" max="1279" width="13.28515625" style="7" customWidth="1"/>
    <col min="1280" max="1289" width="0" style="7" hidden="1" customWidth="1"/>
    <col min="1290" max="1526" width="9.140625" style="7"/>
    <col min="1527" max="1527" width="7.42578125" style="7" customWidth="1"/>
    <col min="1528" max="1528" width="57" style="7" customWidth="1"/>
    <col min="1529" max="1529" width="0" style="7" hidden="1" customWidth="1"/>
    <col min="1530" max="1530" width="11" style="7" customWidth="1"/>
    <col min="1531" max="1532" width="13.7109375" style="7" customWidth="1"/>
    <col min="1533" max="1533" width="12" style="7" customWidth="1"/>
    <col min="1534" max="1534" width="12.7109375" style="7" customWidth="1"/>
    <col min="1535" max="1535" width="13.28515625" style="7" customWidth="1"/>
    <col min="1536" max="1545" width="0" style="7" hidden="1" customWidth="1"/>
    <col min="1546" max="1782" width="9.140625" style="7"/>
    <col min="1783" max="1783" width="7.42578125" style="7" customWidth="1"/>
    <col min="1784" max="1784" width="57" style="7" customWidth="1"/>
    <col min="1785" max="1785" width="0" style="7" hidden="1" customWidth="1"/>
    <col min="1786" max="1786" width="11" style="7" customWidth="1"/>
    <col min="1787" max="1788" width="13.7109375" style="7" customWidth="1"/>
    <col min="1789" max="1789" width="12" style="7" customWidth="1"/>
    <col min="1790" max="1790" width="12.7109375" style="7" customWidth="1"/>
    <col min="1791" max="1791" width="13.28515625" style="7" customWidth="1"/>
    <col min="1792" max="1801" width="0" style="7" hidden="1" customWidth="1"/>
    <col min="1802" max="2038" width="9.140625" style="7"/>
    <col min="2039" max="2039" width="7.42578125" style="7" customWidth="1"/>
    <col min="2040" max="2040" width="57" style="7" customWidth="1"/>
    <col min="2041" max="2041" width="0" style="7" hidden="1" customWidth="1"/>
    <col min="2042" max="2042" width="11" style="7" customWidth="1"/>
    <col min="2043" max="2044" width="13.7109375" style="7" customWidth="1"/>
    <col min="2045" max="2045" width="12" style="7" customWidth="1"/>
    <col min="2046" max="2046" width="12.7109375" style="7" customWidth="1"/>
    <col min="2047" max="2047" width="13.28515625" style="7" customWidth="1"/>
    <col min="2048" max="2057" width="0" style="7" hidden="1" customWidth="1"/>
    <col min="2058" max="2294" width="9.140625" style="7"/>
    <col min="2295" max="2295" width="7.42578125" style="7" customWidth="1"/>
    <col min="2296" max="2296" width="57" style="7" customWidth="1"/>
    <col min="2297" max="2297" width="0" style="7" hidden="1" customWidth="1"/>
    <col min="2298" max="2298" width="11" style="7" customWidth="1"/>
    <col min="2299" max="2300" width="13.7109375" style="7" customWidth="1"/>
    <col min="2301" max="2301" width="12" style="7" customWidth="1"/>
    <col min="2302" max="2302" width="12.7109375" style="7" customWidth="1"/>
    <col min="2303" max="2303" width="13.28515625" style="7" customWidth="1"/>
    <col min="2304" max="2313" width="0" style="7" hidden="1" customWidth="1"/>
    <col min="2314" max="2550" width="9.140625" style="7"/>
    <col min="2551" max="2551" width="7.42578125" style="7" customWidth="1"/>
    <col min="2552" max="2552" width="57" style="7" customWidth="1"/>
    <col min="2553" max="2553" width="0" style="7" hidden="1" customWidth="1"/>
    <col min="2554" max="2554" width="11" style="7" customWidth="1"/>
    <col min="2555" max="2556" width="13.7109375" style="7" customWidth="1"/>
    <col min="2557" max="2557" width="12" style="7" customWidth="1"/>
    <col min="2558" max="2558" width="12.7109375" style="7" customWidth="1"/>
    <col min="2559" max="2559" width="13.28515625" style="7" customWidth="1"/>
    <col min="2560" max="2569" width="0" style="7" hidden="1" customWidth="1"/>
    <col min="2570" max="2806" width="9.140625" style="7"/>
    <col min="2807" max="2807" width="7.42578125" style="7" customWidth="1"/>
    <col min="2808" max="2808" width="57" style="7" customWidth="1"/>
    <col min="2809" max="2809" width="0" style="7" hidden="1" customWidth="1"/>
    <col min="2810" max="2810" width="11" style="7" customWidth="1"/>
    <col min="2811" max="2812" width="13.7109375" style="7" customWidth="1"/>
    <col min="2813" max="2813" width="12" style="7" customWidth="1"/>
    <col min="2814" max="2814" width="12.7109375" style="7" customWidth="1"/>
    <col min="2815" max="2815" width="13.28515625" style="7" customWidth="1"/>
    <col min="2816" max="2825" width="0" style="7" hidden="1" customWidth="1"/>
    <col min="2826" max="3062" width="9.140625" style="7"/>
    <col min="3063" max="3063" width="7.42578125" style="7" customWidth="1"/>
    <col min="3064" max="3064" width="57" style="7" customWidth="1"/>
    <col min="3065" max="3065" width="0" style="7" hidden="1" customWidth="1"/>
    <col min="3066" max="3066" width="11" style="7" customWidth="1"/>
    <col min="3067" max="3068" width="13.7109375" style="7" customWidth="1"/>
    <col min="3069" max="3069" width="12" style="7" customWidth="1"/>
    <col min="3070" max="3070" width="12.7109375" style="7" customWidth="1"/>
    <col min="3071" max="3071" width="13.28515625" style="7" customWidth="1"/>
    <col min="3072" max="3081" width="0" style="7" hidden="1" customWidth="1"/>
    <col min="3082" max="3318" width="9.140625" style="7"/>
    <col min="3319" max="3319" width="7.42578125" style="7" customWidth="1"/>
    <col min="3320" max="3320" width="57" style="7" customWidth="1"/>
    <col min="3321" max="3321" width="0" style="7" hidden="1" customWidth="1"/>
    <col min="3322" max="3322" width="11" style="7" customWidth="1"/>
    <col min="3323" max="3324" width="13.7109375" style="7" customWidth="1"/>
    <col min="3325" max="3325" width="12" style="7" customWidth="1"/>
    <col min="3326" max="3326" width="12.7109375" style="7" customWidth="1"/>
    <col min="3327" max="3327" width="13.28515625" style="7" customWidth="1"/>
    <col min="3328" max="3337" width="0" style="7" hidden="1" customWidth="1"/>
    <col min="3338" max="3574" width="9.140625" style="7"/>
    <col min="3575" max="3575" width="7.42578125" style="7" customWidth="1"/>
    <col min="3576" max="3576" width="57" style="7" customWidth="1"/>
    <col min="3577" max="3577" width="0" style="7" hidden="1" customWidth="1"/>
    <col min="3578" max="3578" width="11" style="7" customWidth="1"/>
    <col min="3579" max="3580" width="13.7109375" style="7" customWidth="1"/>
    <col min="3581" max="3581" width="12" style="7" customWidth="1"/>
    <col min="3582" max="3582" width="12.7109375" style="7" customWidth="1"/>
    <col min="3583" max="3583" width="13.28515625" style="7" customWidth="1"/>
    <col min="3584" max="3593" width="0" style="7" hidden="1" customWidth="1"/>
    <col min="3594" max="3830" width="9.140625" style="7"/>
    <col min="3831" max="3831" width="7.42578125" style="7" customWidth="1"/>
    <col min="3832" max="3832" width="57" style="7" customWidth="1"/>
    <col min="3833" max="3833" width="0" style="7" hidden="1" customWidth="1"/>
    <col min="3834" max="3834" width="11" style="7" customWidth="1"/>
    <col min="3835" max="3836" width="13.7109375" style="7" customWidth="1"/>
    <col min="3837" max="3837" width="12" style="7" customWidth="1"/>
    <col min="3838" max="3838" width="12.7109375" style="7" customWidth="1"/>
    <col min="3839" max="3839" width="13.28515625" style="7" customWidth="1"/>
    <col min="3840" max="3849" width="0" style="7" hidden="1" customWidth="1"/>
    <col min="3850" max="4086" width="9.140625" style="7"/>
    <col min="4087" max="4087" width="7.42578125" style="7" customWidth="1"/>
    <col min="4088" max="4088" width="57" style="7" customWidth="1"/>
    <col min="4089" max="4089" width="0" style="7" hidden="1" customWidth="1"/>
    <col min="4090" max="4090" width="11" style="7" customWidth="1"/>
    <col min="4091" max="4092" width="13.7109375" style="7" customWidth="1"/>
    <col min="4093" max="4093" width="12" style="7" customWidth="1"/>
    <col min="4094" max="4094" width="12.7109375" style="7" customWidth="1"/>
    <col min="4095" max="4095" width="13.28515625" style="7" customWidth="1"/>
    <col min="4096" max="4105" width="0" style="7" hidden="1" customWidth="1"/>
    <col min="4106" max="4342" width="9.140625" style="7"/>
    <col min="4343" max="4343" width="7.42578125" style="7" customWidth="1"/>
    <col min="4344" max="4344" width="57" style="7" customWidth="1"/>
    <col min="4345" max="4345" width="0" style="7" hidden="1" customWidth="1"/>
    <col min="4346" max="4346" width="11" style="7" customWidth="1"/>
    <col min="4347" max="4348" width="13.7109375" style="7" customWidth="1"/>
    <col min="4349" max="4349" width="12" style="7" customWidth="1"/>
    <col min="4350" max="4350" width="12.7109375" style="7" customWidth="1"/>
    <col min="4351" max="4351" width="13.28515625" style="7" customWidth="1"/>
    <col min="4352" max="4361" width="0" style="7" hidden="1" customWidth="1"/>
    <col min="4362" max="4598" width="9.140625" style="7"/>
    <col min="4599" max="4599" width="7.42578125" style="7" customWidth="1"/>
    <col min="4600" max="4600" width="57" style="7" customWidth="1"/>
    <col min="4601" max="4601" width="0" style="7" hidden="1" customWidth="1"/>
    <col min="4602" max="4602" width="11" style="7" customWidth="1"/>
    <col min="4603" max="4604" width="13.7109375" style="7" customWidth="1"/>
    <col min="4605" max="4605" width="12" style="7" customWidth="1"/>
    <col min="4606" max="4606" width="12.7109375" style="7" customWidth="1"/>
    <col min="4607" max="4607" width="13.28515625" style="7" customWidth="1"/>
    <col min="4608" max="4617" width="0" style="7" hidden="1" customWidth="1"/>
    <col min="4618" max="4854" width="9.140625" style="7"/>
    <col min="4855" max="4855" width="7.42578125" style="7" customWidth="1"/>
    <col min="4856" max="4856" width="57" style="7" customWidth="1"/>
    <col min="4857" max="4857" width="0" style="7" hidden="1" customWidth="1"/>
    <col min="4858" max="4858" width="11" style="7" customWidth="1"/>
    <col min="4859" max="4860" width="13.7109375" style="7" customWidth="1"/>
    <col min="4861" max="4861" width="12" style="7" customWidth="1"/>
    <col min="4862" max="4862" width="12.7109375" style="7" customWidth="1"/>
    <col min="4863" max="4863" width="13.28515625" style="7" customWidth="1"/>
    <col min="4864" max="4873" width="0" style="7" hidden="1" customWidth="1"/>
    <col min="4874" max="5110" width="9.140625" style="7"/>
    <col min="5111" max="5111" width="7.42578125" style="7" customWidth="1"/>
    <col min="5112" max="5112" width="57" style="7" customWidth="1"/>
    <col min="5113" max="5113" width="0" style="7" hidden="1" customWidth="1"/>
    <col min="5114" max="5114" width="11" style="7" customWidth="1"/>
    <col min="5115" max="5116" width="13.7109375" style="7" customWidth="1"/>
    <col min="5117" max="5117" width="12" style="7" customWidth="1"/>
    <col min="5118" max="5118" width="12.7109375" style="7" customWidth="1"/>
    <col min="5119" max="5119" width="13.28515625" style="7" customWidth="1"/>
    <col min="5120" max="5129" width="0" style="7" hidden="1" customWidth="1"/>
    <col min="5130" max="5366" width="9.140625" style="7"/>
    <col min="5367" max="5367" width="7.42578125" style="7" customWidth="1"/>
    <col min="5368" max="5368" width="57" style="7" customWidth="1"/>
    <col min="5369" max="5369" width="0" style="7" hidden="1" customWidth="1"/>
    <col min="5370" max="5370" width="11" style="7" customWidth="1"/>
    <col min="5371" max="5372" width="13.7109375" style="7" customWidth="1"/>
    <col min="5373" max="5373" width="12" style="7" customWidth="1"/>
    <col min="5374" max="5374" width="12.7109375" style="7" customWidth="1"/>
    <col min="5375" max="5375" width="13.28515625" style="7" customWidth="1"/>
    <col min="5376" max="5385" width="0" style="7" hidden="1" customWidth="1"/>
    <col min="5386" max="5622" width="9.140625" style="7"/>
    <col min="5623" max="5623" width="7.42578125" style="7" customWidth="1"/>
    <col min="5624" max="5624" width="57" style="7" customWidth="1"/>
    <col min="5625" max="5625" width="0" style="7" hidden="1" customWidth="1"/>
    <col min="5626" max="5626" width="11" style="7" customWidth="1"/>
    <col min="5627" max="5628" width="13.7109375" style="7" customWidth="1"/>
    <col min="5629" max="5629" width="12" style="7" customWidth="1"/>
    <col min="5630" max="5630" width="12.7109375" style="7" customWidth="1"/>
    <col min="5631" max="5631" width="13.28515625" style="7" customWidth="1"/>
    <col min="5632" max="5641" width="0" style="7" hidden="1" customWidth="1"/>
    <col min="5642" max="5878" width="9.140625" style="7"/>
    <col min="5879" max="5879" width="7.42578125" style="7" customWidth="1"/>
    <col min="5880" max="5880" width="57" style="7" customWidth="1"/>
    <col min="5881" max="5881" width="0" style="7" hidden="1" customWidth="1"/>
    <col min="5882" max="5882" width="11" style="7" customWidth="1"/>
    <col min="5883" max="5884" width="13.7109375" style="7" customWidth="1"/>
    <col min="5885" max="5885" width="12" style="7" customWidth="1"/>
    <col min="5886" max="5886" width="12.7109375" style="7" customWidth="1"/>
    <col min="5887" max="5887" width="13.28515625" style="7" customWidth="1"/>
    <col min="5888" max="5897" width="0" style="7" hidden="1" customWidth="1"/>
    <col min="5898" max="6134" width="9.140625" style="7"/>
    <col min="6135" max="6135" width="7.42578125" style="7" customWidth="1"/>
    <col min="6136" max="6136" width="57" style="7" customWidth="1"/>
    <col min="6137" max="6137" width="0" style="7" hidden="1" customWidth="1"/>
    <col min="6138" max="6138" width="11" style="7" customWidth="1"/>
    <col min="6139" max="6140" width="13.7109375" style="7" customWidth="1"/>
    <col min="6141" max="6141" width="12" style="7" customWidth="1"/>
    <col min="6142" max="6142" width="12.7109375" style="7" customWidth="1"/>
    <col min="6143" max="6143" width="13.28515625" style="7" customWidth="1"/>
    <col min="6144" max="6153" width="0" style="7" hidden="1" customWidth="1"/>
    <col min="6154" max="6390" width="9.140625" style="7"/>
    <col min="6391" max="6391" width="7.42578125" style="7" customWidth="1"/>
    <col min="6392" max="6392" width="57" style="7" customWidth="1"/>
    <col min="6393" max="6393" width="0" style="7" hidden="1" customWidth="1"/>
    <col min="6394" max="6394" width="11" style="7" customWidth="1"/>
    <col min="6395" max="6396" width="13.7109375" style="7" customWidth="1"/>
    <col min="6397" max="6397" width="12" style="7" customWidth="1"/>
    <col min="6398" max="6398" width="12.7109375" style="7" customWidth="1"/>
    <col min="6399" max="6399" width="13.28515625" style="7" customWidth="1"/>
    <col min="6400" max="6409" width="0" style="7" hidden="1" customWidth="1"/>
    <col min="6410" max="6646" width="9.140625" style="7"/>
    <col min="6647" max="6647" width="7.42578125" style="7" customWidth="1"/>
    <col min="6648" max="6648" width="57" style="7" customWidth="1"/>
    <col min="6649" max="6649" width="0" style="7" hidden="1" customWidth="1"/>
    <col min="6650" max="6650" width="11" style="7" customWidth="1"/>
    <col min="6651" max="6652" width="13.7109375" style="7" customWidth="1"/>
    <col min="6653" max="6653" width="12" style="7" customWidth="1"/>
    <col min="6654" max="6654" width="12.7109375" style="7" customWidth="1"/>
    <col min="6655" max="6655" width="13.28515625" style="7" customWidth="1"/>
    <col min="6656" max="6665" width="0" style="7" hidden="1" customWidth="1"/>
    <col min="6666" max="6902" width="9.140625" style="7"/>
    <col min="6903" max="6903" width="7.42578125" style="7" customWidth="1"/>
    <col min="6904" max="6904" width="57" style="7" customWidth="1"/>
    <col min="6905" max="6905" width="0" style="7" hidden="1" customWidth="1"/>
    <col min="6906" max="6906" width="11" style="7" customWidth="1"/>
    <col min="6907" max="6908" width="13.7109375" style="7" customWidth="1"/>
    <col min="6909" max="6909" width="12" style="7" customWidth="1"/>
    <col min="6910" max="6910" width="12.7109375" style="7" customWidth="1"/>
    <col min="6911" max="6911" width="13.28515625" style="7" customWidth="1"/>
    <col min="6912" max="6921" width="0" style="7" hidden="1" customWidth="1"/>
    <col min="6922" max="7158" width="9.140625" style="7"/>
    <col min="7159" max="7159" width="7.42578125" style="7" customWidth="1"/>
    <col min="7160" max="7160" width="57" style="7" customWidth="1"/>
    <col min="7161" max="7161" width="0" style="7" hidden="1" customWidth="1"/>
    <col min="7162" max="7162" width="11" style="7" customWidth="1"/>
    <col min="7163" max="7164" width="13.7109375" style="7" customWidth="1"/>
    <col min="7165" max="7165" width="12" style="7" customWidth="1"/>
    <col min="7166" max="7166" width="12.7109375" style="7" customWidth="1"/>
    <col min="7167" max="7167" width="13.28515625" style="7" customWidth="1"/>
    <col min="7168" max="7177" width="0" style="7" hidden="1" customWidth="1"/>
    <col min="7178" max="7414" width="9.140625" style="7"/>
    <col min="7415" max="7415" width="7.42578125" style="7" customWidth="1"/>
    <col min="7416" max="7416" width="57" style="7" customWidth="1"/>
    <col min="7417" max="7417" width="0" style="7" hidden="1" customWidth="1"/>
    <col min="7418" max="7418" width="11" style="7" customWidth="1"/>
    <col min="7419" max="7420" width="13.7109375" style="7" customWidth="1"/>
    <col min="7421" max="7421" width="12" style="7" customWidth="1"/>
    <col min="7422" max="7422" width="12.7109375" style="7" customWidth="1"/>
    <col min="7423" max="7423" width="13.28515625" style="7" customWidth="1"/>
    <col min="7424" max="7433" width="0" style="7" hidden="1" customWidth="1"/>
    <col min="7434" max="7670" width="9.140625" style="7"/>
    <col min="7671" max="7671" width="7.42578125" style="7" customWidth="1"/>
    <col min="7672" max="7672" width="57" style="7" customWidth="1"/>
    <col min="7673" max="7673" width="0" style="7" hidden="1" customWidth="1"/>
    <col min="7674" max="7674" width="11" style="7" customWidth="1"/>
    <col min="7675" max="7676" width="13.7109375" style="7" customWidth="1"/>
    <col min="7677" max="7677" width="12" style="7" customWidth="1"/>
    <col min="7678" max="7678" width="12.7109375" style="7" customWidth="1"/>
    <col min="7679" max="7679" width="13.28515625" style="7" customWidth="1"/>
    <col min="7680" max="7689" width="0" style="7" hidden="1" customWidth="1"/>
    <col min="7690" max="7926" width="9.140625" style="7"/>
    <col min="7927" max="7927" width="7.42578125" style="7" customWidth="1"/>
    <col min="7928" max="7928" width="57" style="7" customWidth="1"/>
    <col min="7929" max="7929" width="0" style="7" hidden="1" customWidth="1"/>
    <col min="7930" max="7930" width="11" style="7" customWidth="1"/>
    <col min="7931" max="7932" width="13.7109375" style="7" customWidth="1"/>
    <col min="7933" max="7933" width="12" style="7" customWidth="1"/>
    <col min="7934" max="7934" width="12.7109375" style="7" customWidth="1"/>
    <col min="7935" max="7935" width="13.28515625" style="7" customWidth="1"/>
    <col min="7936" max="7945" width="0" style="7" hidden="1" customWidth="1"/>
    <col min="7946" max="8182" width="9.140625" style="7"/>
    <col min="8183" max="8183" width="7.42578125" style="7" customWidth="1"/>
    <col min="8184" max="8184" width="57" style="7" customWidth="1"/>
    <col min="8185" max="8185" width="0" style="7" hidden="1" customWidth="1"/>
    <col min="8186" max="8186" width="11" style="7" customWidth="1"/>
    <col min="8187" max="8188" width="13.7109375" style="7" customWidth="1"/>
    <col min="8189" max="8189" width="12" style="7" customWidth="1"/>
    <col min="8190" max="8190" width="12.7109375" style="7" customWidth="1"/>
    <col min="8191" max="8191" width="13.28515625" style="7" customWidth="1"/>
    <col min="8192" max="8201" width="0" style="7" hidden="1" customWidth="1"/>
    <col min="8202" max="8438" width="9.140625" style="7"/>
    <col min="8439" max="8439" width="7.42578125" style="7" customWidth="1"/>
    <col min="8440" max="8440" width="57" style="7" customWidth="1"/>
    <col min="8441" max="8441" width="0" style="7" hidden="1" customWidth="1"/>
    <col min="8442" max="8442" width="11" style="7" customWidth="1"/>
    <col min="8443" max="8444" width="13.7109375" style="7" customWidth="1"/>
    <col min="8445" max="8445" width="12" style="7" customWidth="1"/>
    <col min="8446" max="8446" width="12.7109375" style="7" customWidth="1"/>
    <col min="8447" max="8447" width="13.28515625" style="7" customWidth="1"/>
    <col min="8448" max="8457" width="0" style="7" hidden="1" customWidth="1"/>
    <col min="8458" max="8694" width="9.140625" style="7"/>
    <col min="8695" max="8695" width="7.42578125" style="7" customWidth="1"/>
    <col min="8696" max="8696" width="57" style="7" customWidth="1"/>
    <col min="8697" max="8697" width="0" style="7" hidden="1" customWidth="1"/>
    <col min="8698" max="8698" width="11" style="7" customWidth="1"/>
    <col min="8699" max="8700" width="13.7109375" style="7" customWidth="1"/>
    <col min="8701" max="8701" width="12" style="7" customWidth="1"/>
    <col min="8702" max="8702" width="12.7109375" style="7" customWidth="1"/>
    <col min="8703" max="8703" width="13.28515625" style="7" customWidth="1"/>
    <col min="8704" max="8713" width="0" style="7" hidden="1" customWidth="1"/>
    <col min="8714" max="8950" width="9.140625" style="7"/>
    <col min="8951" max="8951" width="7.42578125" style="7" customWidth="1"/>
    <col min="8952" max="8952" width="57" style="7" customWidth="1"/>
    <col min="8953" max="8953" width="0" style="7" hidden="1" customWidth="1"/>
    <col min="8954" max="8954" width="11" style="7" customWidth="1"/>
    <col min="8955" max="8956" width="13.7109375" style="7" customWidth="1"/>
    <col min="8957" max="8957" width="12" style="7" customWidth="1"/>
    <col min="8958" max="8958" width="12.7109375" style="7" customWidth="1"/>
    <col min="8959" max="8959" width="13.28515625" style="7" customWidth="1"/>
    <col min="8960" max="8969" width="0" style="7" hidden="1" customWidth="1"/>
    <col min="8970" max="9206" width="9.140625" style="7"/>
    <col min="9207" max="9207" width="7.42578125" style="7" customWidth="1"/>
    <col min="9208" max="9208" width="57" style="7" customWidth="1"/>
    <col min="9209" max="9209" width="0" style="7" hidden="1" customWidth="1"/>
    <col min="9210" max="9210" width="11" style="7" customWidth="1"/>
    <col min="9211" max="9212" width="13.7109375" style="7" customWidth="1"/>
    <col min="9213" max="9213" width="12" style="7" customWidth="1"/>
    <col min="9214" max="9214" width="12.7109375" style="7" customWidth="1"/>
    <col min="9215" max="9215" width="13.28515625" style="7" customWidth="1"/>
    <col min="9216" max="9225" width="0" style="7" hidden="1" customWidth="1"/>
    <col min="9226" max="9462" width="9.140625" style="7"/>
    <col min="9463" max="9463" width="7.42578125" style="7" customWidth="1"/>
    <col min="9464" max="9464" width="57" style="7" customWidth="1"/>
    <col min="9465" max="9465" width="0" style="7" hidden="1" customWidth="1"/>
    <col min="9466" max="9466" width="11" style="7" customWidth="1"/>
    <col min="9467" max="9468" width="13.7109375" style="7" customWidth="1"/>
    <col min="9469" max="9469" width="12" style="7" customWidth="1"/>
    <col min="9470" max="9470" width="12.7109375" style="7" customWidth="1"/>
    <col min="9471" max="9471" width="13.28515625" style="7" customWidth="1"/>
    <col min="9472" max="9481" width="0" style="7" hidden="1" customWidth="1"/>
    <col min="9482" max="9718" width="9.140625" style="7"/>
    <col min="9719" max="9719" width="7.42578125" style="7" customWidth="1"/>
    <col min="9720" max="9720" width="57" style="7" customWidth="1"/>
    <col min="9721" max="9721" width="0" style="7" hidden="1" customWidth="1"/>
    <col min="9722" max="9722" width="11" style="7" customWidth="1"/>
    <col min="9723" max="9724" width="13.7109375" style="7" customWidth="1"/>
    <col min="9725" max="9725" width="12" style="7" customWidth="1"/>
    <col min="9726" max="9726" width="12.7109375" style="7" customWidth="1"/>
    <col min="9727" max="9727" width="13.28515625" style="7" customWidth="1"/>
    <col min="9728" max="9737" width="0" style="7" hidden="1" customWidth="1"/>
    <col min="9738" max="9974" width="9.140625" style="7"/>
    <col min="9975" max="9975" width="7.42578125" style="7" customWidth="1"/>
    <col min="9976" max="9976" width="57" style="7" customWidth="1"/>
    <col min="9977" max="9977" width="0" style="7" hidden="1" customWidth="1"/>
    <col min="9978" max="9978" width="11" style="7" customWidth="1"/>
    <col min="9979" max="9980" width="13.7109375" style="7" customWidth="1"/>
    <col min="9981" max="9981" width="12" style="7" customWidth="1"/>
    <col min="9982" max="9982" width="12.7109375" style="7" customWidth="1"/>
    <col min="9983" max="9983" width="13.28515625" style="7" customWidth="1"/>
    <col min="9984" max="9993" width="0" style="7" hidden="1" customWidth="1"/>
    <col min="9994" max="10230" width="9.140625" style="7"/>
    <col min="10231" max="10231" width="7.42578125" style="7" customWidth="1"/>
    <col min="10232" max="10232" width="57" style="7" customWidth="1"/>
    <col min="10233" max="10233" width="0" style="7" hidden="1" customWidth="1"/>
    <col min="10234" max="10234" width="11" style="7" customWidth="1"/>
    <col min="10235" max="10236" width="13.7109375" style="7" customWidth="1"/>
    <col min="10237" max="10237" width="12" style="7" customWidth="1"/>
    <col min="10238" max="10238" width="12.7109375" style="7" customWidth="1"/>
    <col min="10239" max="10239" width="13.28515625" style="7" customWidth="1"/>
    <col min="10240" max="10249" width="0" style="7" hidden="1" customWidth="1"/>
    <col min="10250" max="10486" width="9.140625" style="7"/>
    <col min="10487" max="10487" width="7.42578125" style="7" customWidth="1"/>
    <col min="10488" max="10488" width="57" style="7" customWidth="1"/>
    <col min="10489" max="10489" width="0" style="7" hidden="1" customWidth="1"/>
    <col min="10490" max="10490" width="11" style="7" customWidth="1"/>
    <col min="10491" max="10492" width="13.7109375" style="7" customWidth="1"/>
    <col min="10493" max="10493" width="12" style="7" customWidth="1"/>
    <col min="10494" max="10494" width="12.7109375" style="7" customWidth="1"/>
    <col min="10495" max="10495" width="13.28515625" style="7" customWidth="1"/>
    <col min="10496" max="10505" width="0" style="7" hidden="1" customWidth="1"/>
    <col min="10506" max="10742" width="9.140625" style="7"/>
    <col min="10743" max="10743" width="7.42578125" style="7" customWidth="1"/>
    <col min="10744" max="10744" width="57" style="7" customWidth="1"/>
    <col min="10745" max="10745" width="0" style="7" hidden="1" customWidth="1"/>
    <col min="10746" max="10746" width="11" style="7" customWidth="1"/>
    <col min="10747" max="10748" width="13.7109375" style="7" customWidth="1"/>
    <col min="10749" max="10749" width="12" style="7" customWidth="1"/>
    <col min="10750" max="10750" width="12.7109375" style="7" customWidth="1"/>
    <col min="10751" max="10751" width="13.28515625" style="7" customWidth="1"/>
    <col min="10752" max="10761" width="0" style="7" hidden="1" customWidth="1"/>
    <col min="10762" max="10998" width="9.140625" style="7"/>
    <col min="10999" max="10999" width="7.42578125" style="7" customWidth="1"/>
    <col min="11000" max="11000" width="57" style="7" customWidth="1"/>
    <col min="11001" max="11001" width="0" style="7" hidden="1" customWidth="1"/>
    <col min="11002" max="11002" width="11" style="7" customWidth="1"/>
    <col min="11003" max="11004" width="13.7109375" style="7" customWidth="1"/>
    <col min="11005" max="11005" width="12" style="7" customWidth="1"/>
    <col min="11006" max="11006" width="12.7109375" style="7" customWidth="1"/>
    <col min="11007" max="11007" width="13.28515625" style="7" customWidth="1"/>
    <col min="11008" max="11017" width="0" style="7" hidden="1" customWidth="1"/>
    <col min="11018" max="11254" width="9.140625" style="7"/>
    <col min="11255" max="11255" width="7.42578125" style="7" customWidth="1"/>
    <col min="11256" max="11256" width="57" style="7" customWidth="1"/>
    <col min="11257" max="11257" width="0" style="7" hidden="1" customWidth="1"/>
    <col min="11258" max="11258" width="11" style="7" customWidth="1"/>
    <col min="11259" max="11260" width="13.7109375" style="7" customWidth="1"/>
    <col min="11261" max="11261" width="12" style="7" customWidth="1"/>
    <col min="11262" max="11262" width="12.7109375" style="7" customWidth="1"/>
    <col min="11263" max="11263" width="13.28515625" style="7" customWidth="1"/>
    <col min="11264" max="11273" width="0" style="7" hidden="1" customWidth="1"/>
    <col min="11274" max="11510" width="9.140625" style="7"/>
    <col min="11511" max="11511" width="7.42578125" style="7" customWidth="1"/>
    <col min="11512" max="11512" width="57" style="7" customWidth="1"/>
    <col min="11513" max="11513" width="0" style="7" hidden="1" customWidth="1"/>
    <col min="11514" max="11514" width="11" style="7" customWidth="1"/>
    <col min="11515" max="11516" width="13.7109375" style="7" customWidth="1"/>
    <col min="11517" max="11517" width="12" style="7" customWidth="1"/>
    <col min="11518" max="11518" width="12.7109375" style="7" customWidth="1"/>
    <col min="11519" max="11519" width="13.28515625" style="7" customWidth="1"/>
    <col min="11520" max="11529" width="0" style="7" hidden="1" customWidth="1"/>
    <col min="11530" max="11766" width="9.140625" style="7"/>
    <col min="11767" max="11767" width="7.42578125" style="7" customWidth="1"/>
    <col min="11768" max="11768" width="57" style="7" customWidth="1"/>
    <col min="11769" max="11769" width="0" style="7" hidden="1" customWidth="1"/>
    <col min="11770" max="11770" width="11" style="7" customWidth="1"/>
    <col min="11771" max="11772" width="13.7109375" style="7" customWidth="1"/>
    <col min="11773" max="11773" width="12" style="7" customWidth="1"/>
    <col min="11774" max="11774" width="12.7109375" style="7" customWidth="1"/>
    <col min="11775" max="11775" width="13.28515625" style="7" customWidth="1"/>
    <col min="11776" max="11785" width="0" style="7" hidden="1" customWidth="1"/>
    <col min="11786" max="12022" width="9.140625" style="7"/>
    <col min="12023" max="12023" width="7.42578125" style="7" customWidth="1"/>
    <col min="12024" max="12024" width="57" style="7" customWidth="1"/>
    <col min="12025" max="12025" width="0" style="7" hidden="1" customWidth="1"/>
    <col min="12026" max="12026" width="11" style="7" customWidth="1"/>
    <col min="12027" max="12028" width="13.7109375" style="7" customWidth="1"/>
    <col min="12029" max="12029" width="12" style="7" customWidth="1"/>
    <col min="12030" max="12030" width="12.7109375" style="7" customWidth="1"/>
    <col min="12031" max="12031" width="13.28515625" style="7" customWidth="1"/>
    <col min="12032" max="12041" width="0" style="7" hidden="1" customWidth="1"/>
    <col min="12042" max="12278" width="9.140625" style="7"/>
    <col min="12279" max="12279" width="7.42578125" style="7" customWidth="1"/>
    <col min="12280" max="12280" width="57" style="7" customWidth="1"/>
    <col min="12281" max="12281" width="0" style="7" hidden="1" customWidth="1"/>
    <col min="12282" max="12282" width="11" style="7" customWidth="1"/>
    <col min="12283" max="12284" width="13.7109375" style="7" customWidth="1"/>
    <col min="12285" max="12285" width="12" style="7" customWidth="1"/>
    <col min="12286" max="12286" width="12.7109375" style="7" customWidth="1"/>
    <col min="12287" max="12287" width="13.28515625" style="7" customWidth="1"/>
    <col min="12288" max="12297" width="0" style="7" hidden="1" customWidth="1"/>
    <col min="12298" max="12534" width="9.140625" style="7"/>
    <col min="12535" max="12535" width="7.42578125" style="7" customWidth="1"/>
    <col min="12536" max="12536" width="57" style="7" customWidth="1"/>
    <col min="12537" max="12537" width="0" style="7" hidden="1" customWidth="1"/>
    <col min="12538" max="12538" width="11" style="7" customWidth="1"/>
    <col min="12539" max="12540" width="13.7109375" style="7" customWidth="1"/>
    <col min="12541" max="12541" width="12" style="7" customWidth="1"/>
    <col min="12542" max="12542" width="12.7109375" style="7" customWidth="1"/>
    <col min="12543" max="12543" width="13.28515625" style="7" customWidth="1"/>
    <col min="12544" max="12553" width="0" style="7" hidden="1" customWidth="1"/>
    <col min="12554" max="12790" width="9.140625" style="7"/>
    <col min="12791" max="12791" width="7.42578125" style="7" customWidth="1"/>
    <col min="12792" max="12792" width="57" style="7" customWidth="1"/>
    <col min="12793" max="12793" width="0" style="7" hidden="1" customWidth="1"/>
    <col min="12794" max="12794" width="11" style="7" customWidth="1"/>
    <col min="12795" max="12796" width="13.7109375" style="7" customWidth="1"/>
    <col min="12797" max="12797" width="12" style="7" customWidth="1"/>
    <col min="12798" max="12798" width="12.7109375" style="7" customWidth="1"/>
    <col min="12799" max="12799" width="13.28515625" style="7" customWidth="1"/>
    <col min="12800" max="12809" width="0" style="7" hidden="1" customWidth="1"/>
    <col min="12810" max="13046" width="9.140625" style="7"/>
    <col min="13047" max="13047" width="7.42578125" style="7" customWidth="1"/>
    <col min="13048" max="13048" width="57" style="7" customWidth="1"/>
    <col min="13049" max="13049" width="0" style="7" hidden="1" customWidth="1"/>
    <col min="13050" max="13050" width="11" style="7" customWidth="1"/>
    <col min="13051" max="13052" width="13.7109375" style="7" customWidth="1"/>
    <col min="13053" max="13053" width="12" style="7" customWidth="1"/>
    <col min="13054" max="13054" width="12.7109375" style="7" customWidth="1"/>
    <col min="13055" max="13055" width="13.28515625" style="7" customWidth="1"/>
    <col min="13056" max="13065" width="0" style="7" hidden="1" customWidth="1"/>
    <col min="13066" max="13302" width="9.140625" style="7"/>
    <col min="13303" max="13303" width="7.42578125" style="7" customWidth="1"/>
    <col min="13304" max="13304" width="57" style="7" customWidth="1"/>
    <col min="13305" max="13305" width="0" style="7" hidden="1" customWidth="1"/>
    <col min="13306" max="13306" width="11" style="7" customWidth="1"/>
    <col min="13307" max="13308" width="13.7109375" style="7" customWidth="1"/>
    <col min="13309" max="13309" width="12" style="7" customWidth="1"/>
    <col min="13310" max="13310" width="12.7109375" style="7" customWidth="1"/>
    <col min="13311" max="13311" width="13.28515625" style="7" customWidth="1"/>
    <col min="13312" max="13321" width="0" style="7" hidden="1" customWidth="1"/>
    <col min="13322" max="13558" width="9.140625" style="7"/>
    <col min="13559" max="13559" width="7.42578125" style="7" customWidth="1"/>
    <col min="13560" max="13560" width="57" style="7" customWidth="1"/>
    <col min="13561" max="13561" width="0" style="7" hidden="1" customWidth="1"/>
    <col min="13562" max="13562" width="11" style="7" customWidth="1"/>
    <col min="13563" max="13564" width="13.7109375" style="7" customWidth="1"/>
    <col min="13565" max="13565" width="12" style="7" customWidth="1"/>
    <col min="13566" max="13566" width="12.7109375" style="7" customWidth="1"/>
    <col min="13567" max="13567" width="13.28515625" style="7" customWidth="1"/>
    <col min="13568" max="13577" width="0" style="7" hidden="1" customWidth="1"/>
    <col min="13578" max="13814" width="9.140625" style="7"/>
    <col min="13815" max="13815" width="7.42578125" style="7" customWidth="1"/>
    <col min="13816" max="13816" width="57" style="7" customWidth="1"/>
    <col min="13817" max="13817" width="0" style="7" hidden="1" customWidth="1"/>
    <col min="13818" max="13818" width="11" style="7" customWidth="1"/>
    <col min="13819" max="13820" width="13.7109375" style="7" customWidth="1"/>
    <col min="13821" max="13821" width="12" style="7" customWidth="1"/>
    <col min="13822" max="13822" width="12.7109375" style="7" customWidth="1"/>
    <col min="13823" max="13823" width="13.28515625" style="7" customWidth="1"/>
    <col min="13824" max="13833" width="0" style="7" hidden="1" customWidth="1"/>
    <col min="13834" max="14070" width="9.140625" style="7"/>
    <col min="14071" max="14071" width="7.42578125" style="7" customWidth="1"/>
    <col min="14072" max="14072" width="57" style="7" customWidth="1"/>
    <col min="14073" max="14073" width="0" style="7" hidden="1" customWidth="1"/>
    <col min="14074" max="14074" width="11" style="7" customWidth="1"/>
    <col min="14075" max="14076" width="13.7109375" style="7" customWidth="1"/>
    <col min="14077" max="14077" width="12" style="7" customWidth="1"/>
    <col min="14078" max="14078" width="12.7109375" style="7" customWidth="1"/>
    <col min="14079" max="14079" width="13.28515625" style="7" customWidth="1"/>
    <col min="14080" max="14089" width="0" style="7" hidden="1" customWidth="1"/>
    <col min="14090" max="14326" width="9.140625" style="7"/>
    <col min="14327" max="14327" width="7.42578125" style="7" customWidth="1"/>
    <col min="14328" max="14328" width="57" style="7" customWidth="1"/>
    <col min="14329" max="14329" width="0" style="7" hidden="1" customWidth="1"/>
    <col min="14330" max="14330" width="11" style="7" customWidth="1"/>
    <col min="14331" max="14332" width="13.7109375" style="7" customWidth="1"/>
    <col min="14333" max="14333" width="12" style="7" customWidth="1"/>
    <col min="14334" max="14334" width="12.7109375" style="7" customWidth="1"/>
    <col min="14335" max="14335" width="13.28515625" style="7" customWidth="1"/>
    <col min="14336" max="14345" width="0" style="7" hidden="1" customWidth="1"/>
    <col min="14346" max="14582" width="9.140625" style="7"/>
    <col min="14583" max="14583" width="7.42578125" style="7" customWidth="1"/>
    <col min="14584" max="14584" width="57" style="7" customWidth="1"/>
    <col min="14585" max="14585" width="0" style="7" hidden="1" customWidth="1"/>
    <col min="14586" max="14586" width="11" style="7" customWidth="1"/>
    <col min="14587" max="14588" width="13.7109375" style="7" customWidth="1"/>
    <col min="14589" max="14589" width="12" style="7" customWidth="1"/>
    <col min="14590" max="14590" width="12.7109375" style="7" customWidth="1"/>
    <col min="14591" max="14591" width="13.28515625" style="7" customWidth="1"/>
    <col min="14592" max="14601" width="0" style="7" hidden="1" customWidth="1"/>
    <col min="14602" max="14838" width="9.140625" style="7"/>
    <col min="14839" max="14839" width="7.42578125" style="7" customWidth="1"/>
    <col min="14840" max="14840" width="57" style="7" customWidth="1"/>
    <col min="14841" max="14841" width="0" style="7" hidden="1" customWidth="1"/>
    <col min="14842" max="14842" width="11" style="7" customWidth="1"/>
    <col min="14843" max="14844" width="13.7109375" style="7" customWidth="1"/>
    <col min="14845" max="14845" width="12" style="7" customWidth="1"/>
    <col min="14846" max="14846" width="12.7109375" style="7" customWidth="1"/>
    <col min="14847" max="14847" width="13.28515625" style="7" customWidth="1"/>
    <col min="14848" max="14857" width="0" style="7" hidden="1" customWidth="1"/>
    <col min="14858" max="15094" width="9.140625" style="7"/>
    <col min="15095" max="15095" width="7.42578125" style="7" customWidth="1"/>
    <col min="15096" max="15096" width="57" style="7" customWidth="1"/>
    <col min="15097" max="15097" width="0" style="7" hidden="1" customWidth="1"/>
    <col min="15098" max="15098" width="11" style="7" customWidth="1"/>
    <col min="15099" max="15100" width="13.7109375" style="7" customWidth="1"/>
    <col min="15101" max="15101" width="12" style="7" customWidth="1"/>
    <col min="15102" max="15102" width="12.7109375" style="7" customWidth="1"/>
    <col min="15103" max="15103" width="13.28515625" style="7" customWidth="1"/>
    <col min="15104" max="15113" width="0" style="7" hidden="1" customWidth="1"/>
    <col min="15114" max="15350" width="9.140625" style="7"/>
    <col min="15351" max="15351" width="7.42578125" style="7" customWidth="1"/>
    <col min="15352" max="15352" width="57" style="7" customWidth="1"/>
    <col min="15353" max="15353" width="0" style="7" hidden="1" customWidth="1"/>
    <col min="15354" max="15354" width="11" style="7" customWidth="1"/>
    <col min="15355" max="15356" width="13.7109375" style="7" customWidth="1"/>
    <col min="15357" max="15357" width="12" style="7" customWidth="1"/>
    <col min="15358" max="15358" width="12.7109375" style="7" customWidth="1"/>
    <col min="15359" max="15359" width="13.28515625" style="7" customWidth="1"/>
    <col min="15360" max="15369" width="0" style="7" hidden="1" customWidth="1"/>
    <col min="15370" max="15606" width="9.140625" style="7"/>
    <col min="15607" max="15607" width="7.42578125" style="7" customWidth="1"/>
    <col min="15608" max="15608" width="57" style="7" customWidth="1"/>
    <col min="15609" max="15609" width="0" style="7" hidden="1" customWidth="1"/>
    <col min="15610" max="15610" width="11" style="7" customWidth="1"/>
    <col min="15611" max="15612" width="13.7109375" style="7" customWidth="1"/>
    <col min="15613" max="15613" width="12" style="7" customWidth="1"/>
    <col min="15614" max="15614" width="12.7109375" style="7" customWidth="1"/>
    <col min="15615" max="15615" width="13.28515625" style="7" customWidth="1"/>
    <col min="15616" max="15625" width="0" style="7" hidden="1" customWidth="1"/>
    <col min="15626" max="15862" width="9.140625" style="7"/>
    <col min="15863" max="15863" width="7.42578125" style="7" customWidth="1"/>
    <col min="15864" max="15864" width="57" style="7" customWidth="1"/>
    <col min="15865" max="15865" width="0" style="7" hidden="1" customWidth="1"/>
    <col min="15866" max="15866" width="11" style="7" customWidth="1"/>
    <col min="15867" max="15868" width="13.7109375" style="7" customWidth="1"/>
    <col min="15869" max="15869" width="12" style="7" customWidth="1"/>
    <col min="15870" max="15870" width="12.7109375" style="7" customWidth="1"/>
    <col min="15871" max="15871" width="13.28515625" style="7" customWidth="1"/>
    <col min="15872" max="15881" width="0" style="7" hidden="1" customWidth="1"/>
    <col min="15882" max="16118" width="9.140625" style="7"/>
    <col min="16119" max="16119" width="7.42578125" style="7" customWidth="1"/>
    <col min="16120" max="16120" width="57" style="7" customWidth="1"/>
    <col min="16121" max="16121" width="0" style="7" hidden="1" customWidth="1"/>
    <col min="16122" max="16122" width="11" style="7" customWidth="1"/>
    <col min="16123" max="16124" width="13.7109375" style="7" customWidth="1"/>
    <col min="16125" max="16125" width="12" style="7" customWidth="1"/>
    <col min="16126" max="16126" width="12.7109375" style="7" customWidth="1"/>
    <col min="16127" max="16127" width="13.28515625" style="7" customWidth="1"/>
    <col min="16128" max="16137" width="0" style="7" hidden="1" customWidth="1"/>
    <col min="16138" max="16384" width="9.140625" style="7"/>
  </cols>
  <sheetData>
    <row r="1" spans="1:9" s="5" customFormat="1" ht="18.75">
      <c r="A1" s="1"/>
      <c r="B1" s="2" t="s">
        <v>124</v>
      </c>
      <c r="C1" s="3"/>
      <c r="D1" s="1"/>
      <c r="E1" s="4"/>
      <c r="F1" s="4"/>
      <c r="G1" s="4"/>
      <c r="H1" s="4" t="s">
        <v>0</v>
      </c>
      <c r="I1" s="4"/>
    </row>
    <row r="2" spans="1:9" s="5" customFormat="1" ht="15.75">
      <c r="A2" s="192" t="s">
        <v>1</v>
      </c>
      <c r="B2" s="192"/>
      <c r="C2" s="192"/>
      <c r="D2" s="192"/>
      <c r="E2" s="4"/>
      <c r="F2" s="4"/>
      <c r="G2" s="4"/>
      <c r="H2" s="4"/>
      <c r="I2" s="4"/>
    </row>
    <row r="4" spans="1:9" hidden="1">
      <c r="A4" s="16" t="s">
        <v>58</v>
      </c>
      <c r="B4" s="47" t="s">
        <v>59</v>
      </c>
      <c r="C4" s="48" t="s">
        <v>60</v>
      </c>
      <c r="D4" s="49" t="s">
        <v>15</v>
      </c>
      <c r="E4" s="50"/>
      <c r="F4" s="165" t="e">
        <f>#REF!-#REF!-#REF!-#REF!</f>
        <v>#REF!</v>
      </c>
      <c r="G4" s="165" t="e">
        <f>#REF!-#REF!-#REF!-#REF!</f>
        <v>#REF!</v>
      </c>
      <c r="H4" s="165" t="e">
        <f>#REF!-#REF!-#REF!-#REF!</f>
        <v>#REF!</v>
      </c>
      <c r="I4" s="166" t="e">
        <f>#REF!-#REF!-#REF!-#REF!</f>
        <v>#REF!</v>
      </c>
    </row>
    <row r="5" spans="1:9" ht="15.75" hidden="1" thickBot="1">
      <c r="A5" s="53" t="s">
        <v>61</v>
      </c>
      <c r="B5" s="54" t="s">
        <v>62</v>
      </c>
      <c r="C5" s="55"/>
      <c r="D5" s="56"/>
      <c r="E5" s="57"/>
      <c r="F5" s="58" t="e">
        <f>#REF!+#REF!+#REF!-'6'!#REF!</f>
        <v>#REF!</v>
      </c>
      <c r="G5" s="58" t="e">
        <f>#REF!+#REF!+#REF!-'6'!#REF!</f>
        <v>#REF!</v>
      </c>
      <c r="H5" s="58" t="e">
        <f>#REF!+#REF!+#REF!-'6'!#REF!</f>
        <v>#REF!</v>
      </c>
      <c r="I5" s="59" t="e">
        <f>#REF!+#REF!+#REF!-'6'!#REF!</f>
        <v>#REF!</v>
      </c>
    </row>
    <row r="6" spans="1:9" ht="16.5" customHeight="1">
      <c r="A6" s="150"/>
      <c r="B6" s="151"/>
      <c r="C6" s="152"/>
      <c r="D6" s="150"/>
      <c r="E6" s="153"/>
      <c r="F6" s="154"/>
      <c r="G6" s="154"/>
      <c r="H6" s="154"/>
      <c r="I6" s="154"/>
    </row>
    <row r="7" spans="1:9" ht="13.5" customHeight="1" thickBot="1">
      <c r="A7" s="193"/>
      <c r="B7" s="193"/>
      <c r="C7" s="193"/>
      <c r="D7" s="193"/>
      <c r="E7" s="193"/>
      <c r="F7" s="193"/>
      <c r="G7" s="193"/>
      <c r="H7" s="193"/>
      <c r="I7" s="193"/>
    </row>
    <row r="8" spans="1:9" s="6" customFormat="1">
      <c r="A8" s="194" t="s">
        <v>2</v>
      </c>
      <c r="B8" s="196" t="s">
        <v>3</v>
      </c>
      <c r="C8" s="160"/>
      <c r="D8" s="198" t="s">
        <v>4</v>
      </c>
      <c r="E8" s="201" t="s">
        <v>128</v>
      </c>
      <c r="F8" s="202"/>
      <c r="G8" s="202"/>
      <c r="H8" s="202"/>
      <c r="I8" s="203"/>
    </row>
    <row r="9" spans="1:9" s="6" customFormat="1">
      <c r="A9" s="195"/>
      <c r="B9" s="197"/>
      <c r="C9" s="11"/>
      <c r="D9" s="199"/>
      <c r="E9" s="12" t="s">
        <v>7</v>
      </c>
      <c r="F9" s="13" t="s">
        <v>8</v>
      </c>
      <c r="G9" s="13" t="s">
        <v>9</v>
      </c>
      <c r="H9" s="13" t="s">
        <v>10</v>
      </c>
      <c r="I9" s="14" t="s">
        <v>11</v>
      </c>
    </row>
    <row r="10" spans="1:9" s="5" customFormat="1" ht="15.75" thickBot="1">
      <c r="A10" s="16">
        <v>1</v>
      </c>
      <c r="B10" s="17">
        <v>2</v>
      </c>
      <c r="C10" s="11"/>
      <c r="D10" s="200"/>
      <c r="E10" s="18">
        <f>1</f>
        <v>1</v>
      </c>
      <c r="F10" s="19">
        <f>E10+1</f>
        <v>2</v>
      </c>
      <c r="G10" s="19">
        <f>F10+1</f>
        <v>3</v>
      </c>
      <c r="H10" s="19">
        <f>G10+1</f>
        <v>4</v>
      </c>
      <c r="I10" s="20">
        <f>H10+1</f>
        <v>5</v>
      </c>
    </row>
    <row r="11" spans="1:9" s="5" customFormat="1">
      <c r="A11" s="21" t="s">
        <v>12</v>
      </c>
      <c r="B11" s="22" t="s">
        <v>13</v>
      </c>
      <c r="C11" s="23" t="s">
        <v>14</v>
      </c>
      <c r="D11" s="24" t="s">
        <v>15</v>
      </c>
      <c r="E11" s="25">
        <v>29.521677</v>
      </c>
      <c r="F11" s="26">
        <v>29.521677</v>
      </c>
      <c r="G11" s="26">
        <f t="shared" ref="G11" si="0">G12+G18+G19+G20</f>
        <v>0</v>
      </c>
      <c r="H11" s="26">
        <v>26.821829999999999</v>
      </c>
      <c r="I11" s="27">
        <v>6.7470000000000002E-2</v>
      </c>
    </row>
    <row r="12" spans="1:9">
      <c r="A12" s="15" t="s">
        <v>16</v>
      </c>
      <c r="B12" s="28" t="s">
        <v>17</v>
      </c>
      <c r="C12" s="23" t="s">
        <v>18</v>
      </c>
      <c r="D12" s="29" t="s">
        <v>15</v>
      </c>
      <c r="E12" s="30"/>
      <c r="F12" s="31">
        <f>F14+F15+F16+F17</f>
        <v>0</v>
      </c>
      <c r="G12" s="31">
        <f>G14+G15+G16+G17</f>
        <v>0</v>
      </c>
      <c r="H12" s="31">
        <v>26.821829000000001</v>
      </c>
      <c r="I12" s="32">
        <v>6.7465200000000003E-2</v>
      </c>
    </row>
    <row r="13" spans="1:9">
      <c r="A13" s="15"/>
      <c r="B13" s="28" t="s">
        <v>19</v>
      </c>
      <c r="C13" s="10"/>
      <c r="D13" s="33"/>
      <c r="E13" s="34"/>
      <c r="F13" s="35"/>
      <c r="G13" s="35"/>
      <c r="H13" s="35"/>
      <c r="I13" s="36"/>
    </row>
    <row r="14" spans="1:9">
      <c r="A14" s="15"/>
      <c r="B14" s="28" t="s">
        <v>20</v>
      </c>
      <c r="C14" s="10" t="s">
        <v>21</v>
      </c>
      <c r="D14" s="29" t="s">
        <v>15</v>
      </c>
      <c r="E14" s="34"/>
      <c r="F14" s="37"/>
      <c r="G14" s="37"/>
      <c r="H14" s="37"/>
      <c r="I14" s="38"/>
    </row>
    <row r="15" spans="1:9">
      <c r="A15" s="15"/>
      <c r="B15" s="28" t="s">
        <v>8</v>
      </c>
      <c r="C15" s="10" t="s">
        <v>22</v>
      </c>
      <c r="D15" s="29" t="s">
        <v>15</v>
      </c>
      <c r="E15" s="34"/>
      <c r="F15" s="39"/>
      <c r="G15" s="156"/>
      <c r="H15" s="41"/>
      <c r="I15" s="42"/>
    </row>
    <row r="16" spans="1:9">
      <c r="A16" s="15"/>
      <c r="B16" s="28" t="s">
        <v>9</v>
      </c>
      <c r="C16" s="10" t="s">
        <v>23</v>
      </c>
      <c r="D16" s="29" t="s">
        <v>15</v>
      </c>
      <c r="E16" s="34"/>
      <c r="F16" s="39"/>
      <c r="G16" s="39"/>
      <c r="H16" s="41"/>
      <c r="I16" s="38"/>
    </row>
    <row r="17" spans="1:10">
      <c r="A17" s="15"/>
      <c r="B17" s="28" t="s">
        <v>10</v>
      </c>
      <c r="C17" s="10" t="s">
        <v>24</v>
      </c>
      <c r="D17" s="29" t="s">
        <v>15</v>
      </c>
      <c r="E17" s="34"/>
      <c r="F17" s="39"/>
      <c r="G17" s="39"/>
      <c r="H17" s="39"/>
      <c r="I17" s="43"/>
    </row>
    <row r="18" spans="1:10">
      <c r="A18" s="15" t="s">
        <v>25</v>
      </c>
      <c r="B18" s="44" t="s">
        <v>26</v>
      </c>
      <c r="C18" s="10" t="s">
        <v>27</v>
      </c>
      <c r="D18" s="29" t="s">
        <v>15</v>
      </c>
      <c r="E18" s="30">
        <f>SUM(F18:I18)</f>
        <v>0</v>
      </c>
      <c r="F18" s="40"/>
      <c r="G18" s="40"/>
      <c r="H18" s="40"/>
      <c r="I18" s="43"/>
    </row>
    <row r="19" spans="1:10">
      <c r="A19" s="15" t="s">
        <v>28</v>
      </c>
      <c r="B19" s="44" t="s">
        <v>29</v>
      </c>
      <c r="C19" s="10" t="s">
        <v>30</v>
      </c>
      <c r="D19" s="29" t="s">
        <v>15</v>
      </c>
      <c r="E19" s="30">
        <v>28.198184999999999</v>
      </c>
      <c r="F19" s="40">
        <v>28.191185000000001</v>
      </c>
      <c r="G19" s="40"/>
      <c r="H19" s="40"/>
      <c r="I19" s="43"/>
    </row>
    <row r="20" spans="1:10" s="5" customFormat="1">
      <c r="A20" s="15" t="s">
        <v>31</v>
      </c>
      <c r="B20" s="44" t="s">
        <v>29</v>
      </c>
      <c r="C20" s="10" t="s">
        <v>32</v>
      </c>
      <c r="D20" s="29" t="s">
        <v>15</v>
      </c>
      <c r="E20" s="30">
        <v>1.323491939</v>
      </c>
      <c r="F20" s="45">
        <v>1.323491939</v>
      </c>
      <c r="G20" s="41"/>
      <c r="H20" s="40"/>
      <c r="I20" s="43"/>
    </row>
    <row r="21" spans="1:10" s="5" customFormat="1">
      <c r="A21" s="15" t="s">
        <v>33</v>
      </c>
      <c r="B21" s="28" t="s">
        <v>34</v>
      </c>
      <c r="C21" s="23" t="s">
        <v>35</v>
      </c>
      <c r="D21" s="29" t="s">
        <v>15</v>
      </c>
      <c r="E21" s="30">
        <v>1.589701</v>
      </c>
      <c r="F21" s="31">
        <v>1.511799683</v>
      </c>
      <c r="G21" s="31">
        <f>'3'!G7</f>
        <v>0</v>
      </c>
      <c r="H21" s="31">
        <v>7.7658099999999994E-2</v>
      </c>
      <c r="I21" s="32">
        <v>2.432E-4</v>
      </c>
    </row>
    <row r="22" spans="1:10" s="5" customFormat="1">
      <c r="A22" s="15"/>
      <c r="B22" s="28" t="s">
        <v>36</v>
      </c>
      <c r="C22" s="23" t="s">
        <v>37</v>
      </c>
      <c r="D22" s="29" t="s">
        <v>15</v>
      </c>
      <c r="E22" s="30">
        <v>5.3849999999999998</v>
      </c>
      <c r="F22" s="31">
        <v>5.1210000000000004</v>
      </c>
      <c r="G22" s="31">
        <f t="shared" ref="G22" si="1">IF(G11=0,0,G21/G11*100)</f>
        <v>0</v>
      </c>
      <c r="H22" s="31">
        <v>0.28999999999999998</v>
      </c>
      <c r="I22" s="32">
        <v>0.36099999999999999</v>
      </c>
    </row>
    <row r="23" spans="1:10" s="5" customFormat="1">
      <c r="A23" s="15"/>
      <c r="B23" s="44" t="s">
        <v>38</v>
      </c>
      <c r="C23" s="23"/>
      <c r="D23" s="29" t="s">
        <v>15</v>
      </c>
      <c r="E23" s="30">
        <v>1.4440238990000001</v>
      </c>
      <c r="F23" s="37">
        <f>F21-F24</f>
        <v>1.4440236829999999</v>
      </c>
      <c r="G23" s="37"/>
      <c r="H23" s="37">
        <f>H21-H24</f>
        <v>7.7462179999999992E-2</v>
      </c>
      <c r="I23" s="38">
        <f>I21-I24</f>
        <v>2.0000000000000486E-7</v>
      </c>
    </row>
    <row r="24" spans="1:10" s="5" customFormat="1">
      <c r="A24" s="15"/>
      <c r="B24" s="44" t="s">
        <v>39</v>
      </c>
      <c r="C24" s="23"/>
      <c r="D24" s="29" t="s">
        <v>15</v>
      </c>
      <c r="E24" s="30">
        <f>SUM(F24:I24)</f>
        <v>6.8214919999999998E-2</v>
      </c>
      <c r="F24" s="37">
        <v>6.7776000000000003E-2</v>
      </c>
      <c r="G24" s="37"/>
      <c r="H24" s="37">
        <v>1.9592000000000001E-4</v>
      </c>
      <c r="I24" s="38">
        <v>2.43E-4</v>
      </c>
    </row>
    <row r="25" spans="1:10" s="5" customFormat="1">
      <c r="A25" s="15"/>
      <c r="B25" s="44" t="s">
        <v>40</v>
      </c>
      <c r="C25" s="23"/>
      <c r="D25" s="29" t="s">
        <v>15</v>
      </c>
      <c r="E25" s="30">
        <f t="shared" ref="E25:E29" si="2">SUM(F25:I25)</f>
        <v>0</v>
      </c>
      <c r="F25" s="37"/>
      <c r="G25" s="37"/>
      <c r="H25" s="37"/>
      <c r="I25" s="38"/>
    </row>
    <row r="26" spans="1:10" ht="15.75">
      <c r="A26" s="15" t="s">
        <v>41</v>
      </c>
      <c r="B26" s="46" t="s">
        <v>42</v>
      </c>
      <c r="C26" s="10" t="s">
        <v>43</v>
      </c>
      <c r="D26" s="29" t="s">
        <v>15</v>
      </c>
      <c r="E26" s="30">
        <f t="shared" si="2"/>
        <v>0.04</v>
      </c>
      <c r="F26" s="37"/>
      <c r="G26" s="37"/>
      <c r="H26" s="37">
        <v>0.04</v>
      </c>
      <c r="I26" s="38"/>
    </row>
    <row r="27" spans="1:10">
      <c r="A27" s="15" t="s">
        <v>44</v>
      </c>
      <c r="B27" s="28" t="s">
        <v>45</v>
      </c>
      <c r="C27" s="10" t="s">
        <v>46</v>
      </c>
      <c r="D27" s="29" t="s">
        <v>15</v>
      </c>
      <c r="E27" s="30">
        <v>27.931975999999999</v>
      </c>
      <c r="F27" s="31">
        <v>28.009876999999999</v>
      </c>
      <c r="G27" s="31">
        <f t="shared" ref="G27" si="3">G28+G29</f>
        <v>0</v>
      </c>
      <c r="H27" s="31">
        <v>26.704171200000001</v>
      </c>
      <c r="I27" s="32">
        <v>6.7222000000000004E-2</v>
      </c>
      <c r="J27" s="155"/>
    </row>
    <row r="28" spans="1:10">
      <c r="A28" s="158" t="s">
        <v>47</v>
      </c>
      <c r="B28" s="28" t="s">
        <v>110</v>
      </c>
      <c r="C28" s="10" t="s">
        <v>49</v>
      </c>
      <c r="D28" s="29" t="s">
        <v>15</v>
      </c>
      <c r="E28" s="30">
        <f t="shared" si="2"/>
        <v>26.636699</v>
      </c>
      <c r="F28" s="40">
        <v>26.636699</v>
      </c>
      <c r="G28" s="37"/>
      <c r="H28" s="37"/>
      <c r="I28" s="38"/>
    </row>
    <row r="29" spans="1:10">
      <c r="A29" s="15" t="s">
        <v>51</v>
      </c>
      <c r="B29" s="28" t="s">
        <v>48</v>
      </c>
      <c r="C29" s="10" t="s">
        <v>49</v>
      </c>
      <c r="D29" s="29" t="s">
        <v>15</v>
      </c>
      <c r="E29" s="30">
        <f t="shared" si="2"/>
        <v>1.255277</v>
      </c>
      <c r="F29" s="31">
        <f>F31+F32+F37</f>
        <v>1.188048</v>
      </c>
      <c r="G29" s="31">
        <f t="shared" ref="G29:I29" si="4">G31+G32+G37</f>
        <v>0</v>
      </c>
      <c r="H29" s="31">
        <f>H31+H32+H37</f>
        <v>6.9999999999999999E-6</v>
      </c>
      <c r="I29" s="32">
        <f t="shared" si="4"/>
        <v>6.7222000000000004E-2</v>
      </c>
    </row>
    <row r="30" spans="1:10">
      <c r="A30" s="15"/>
      <c r="B30" s="28" t="s">
        <v>50</v>
      </c>
      <c r="C30" s="10"/>
      <c r="D30" s="29" t="s">
        <v>15</v>
      </c>
      <c r="E30" s="34"/>
      <c r="F30" s="35"/>
      <c r="G30" s="35"/>
      <c r="H30" s="35"/>
      <c r="I30" s="36"/>
    </row>
    <row r="31" spans="1:10" s="5" customFormat="1" ht="15.75" customHeight="1">
      <c r="A31" s="159" t="s">
        <v>111</v>
      </c>
      <c r="B31" s="28" t="s">
        <v>52</v>
      </c>
      <c r="C31" s="10" t="s">
        <v>53</v>
      </c>
      <c r="D31" s="29" t="s">
        <v>15</v>
      </c>
      <c r="E31" s="30">
        <f t="shared" ref="E31:E37" si="5">SUM(F31:I31)</f>
        <v>0</v>
      </c>
      <c r="F31" s="37"/>
      <c r="G31" s="37"/>
      <c r="H31" s="37"/>
      <c r="I31" s="38"/>
    </row>
    <row r="32" spans="1:10">
      <c r="A32" s="159" t="s">
        <v>112</v>
      </c>
      <c r="B32" s="28" t="s">
        <v>114</v>
      </c>
      <c r="C32" s="10" t="s">
        <v>55</v>
      </c>
      <c r="D32" s="29" t="s">
        <v>15</v>
      </c>
      <c r="E32" s="30">
        <f t="shared" si="5"/>
        <v>1.255277</v>
      </c>
      <c r="F32" s="31">
        <f>SUM(F33:F36)</f>
        <v>1.188048</v>
      </c>
      <c r="G32" s="31">
        <f>SUM(G33:G36)</f>
        <v>0</v>
      </c>
      <c r="H32" s="31">
        <f>SUM(H33:H36)</f>
        <v>6.9999999999999999E-6</v>
      </c>
      <c r="I32" s="32">
        <f>SUM(I33:I36)</f>
        <v>6.7222000000000004E-2</v>
      </c>
    </row>
    <row r="33" spans="1:19">
      <c r="A33" s="161"/>
      <c r="B33" s="37" t="s">
        <v>108</v>
      </c>
      <c r="C33" s="157">
        <f>G33+H33</f>
        <v>6.9999999999999999E-6</v>
      </c>
      <c r="D33" s="29" t="s">
        <v>15</v>
      </c>
      <c r="E33" s="30">
        <f t="shared" ref="E33:E36" si="6">SUM(F33:I33)</f>
        <v>0.36536599999999997</v>
      </c>
      <c r="F33" s="31">
        <v>0.29813699999999999</v>
      </c>
      <c r="G33" s="31">
        <v>0</v>
      </c>
      <c r="H33" s="31">
        <v>6.9999999999999999E-6</v>
      </c>
      <c r="I33" s="32">
        <v>6.7222000000000004E-2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>
      <c r="A34" s="161"/>
      <c r="B34" s="37" t="s">
        <v>109</v>
      </c>
      <c r="C34" s="157">
        <f>E34+F34+G34+H34</f>
        <v>1.779822</v>
      </c>
      <c r="D34" s="29" t="s">
        <v>15</v>
      </c>
      <c r="E34" s="30">
        <f t="shared" si="6"/>
        <v>0.88991100000000001</v>
      </c>
      <c r="F34" s="31">
        <v>0.88991100000000001</v>
      </c>
      <c r="G34" s="31">
        <v>0</v>
      </c>
      <c r="H34" s="31">
        <v>0</v>
      </c>
      <c r="I34" s="32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>
      <c r="A35" s="161"/>
      <c r="B35" s="37" t="s">
        <v>94</v>
      </c>
      <c r="C35" s="157">
        <f>E35</f>
        <v>0</v>
      </c>
      <c r="D35" s="29" t="s">
        <v>15</v>
      </c>
      <c r="E35" s="30">
        <f t="shared" si="6"/>
        <v>0</v>
      </c>
      <c r="F35" s="31">
        <v>0</v>
      </c>
      <c r="G35" s="31">
        <v>0</v>
      </c>
      <c r="H35" s="31">
        <v>0</v>
      </c>
      <c r="I35" s="32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>
      <c r="A36" s="161"/>
      <c r="B36" s="37" t="s">
        <v>95</v>
      </c>
      <c r="C36" s="157">
        <f>E36</f>
        <v>0</v>
      </c>
      <c r="D36" s="29" t="s">
        <v>15</v>
      </c>
      <c r="E36" s="30">
        <f t="shared" si="6"/>
        <v>0</v>
      </c>
      <c r="F36" s="31">
        <v>0</v>
      </c>
      <c r="G36" s="31">
        <v>0</v>
      </c>
      <c r="H36" s="31">
        <v>0</v>
      </c>
      <c r="I36" s="32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5" customFormat="1">
      <c r="A37" s="159" t="s">
        <v>113</v>
      </c>
      <c r="B37" s="28" t="s">
        <v>56</v>
      </c>
      <c r="C37" s="10" t="s">
        <v>57</v>
      </c>
      <c r="D37" s="29" t="s">
        <v>15</v>
      </c>
      <c r="E37" s="30">
        <f t="shared" si="5"/>
        <v>0</v>
      </c>
      <c r="F37" s="37"/>
      <c r="G37" s="37"/>
      <c r="H37" s="37"/>
      <c r="I37" s="38"/>
    </row>
    <row r="38" spans="1:19" hidden="1">
      <c r="A38" s="16" t="s">
        <v>58</v>
      </c>
      <c r="B38" s="47" t="s">
        <v>59</v>
      </c>
      <c r="C38" s="48" t="s">
        <v>60</v>
      </c>
      <c r="D38" s="49" t="s">
        <v>15</v>
      </c>
      <c r="E38" s="50"/>
      <c r="F38" s="51">
        <f>F27-F31-F32-F37-F28</f>
        <v>0.1851300000000009</v>
      </c>
      <c r="G38" s="51">
        <f t="shared" ref="G38" si="7">G27-G31-G32-G37-G28</f>
        <v>0</v>
      </c>
      <c r="H38" s="51">
        <f t="shared" ref="H38" si="8">H27-H31-H32-H37-H28</f>
        <v>26.704164200000001</v>
      </c>
      <c r="I38" s="52">
        <f t="shared" ref="I38" si="9">I27-I31-I32-I37-I28</f>
        <v>0</v>
      </c>
    </row>
    <row r="39" spans="1:19" ht="15.75" hidden="1" thickBot="1">
      <c r="A39" s="53" t="s">
        <v>61</v>
      </c>
      <c r="B39" s="54" t="s">
        <v>62</v>
      </c>
      <c r="C39" s="162"/>
      <c r="D39" s="56"/>
      <c r="E39" s="57"/>
      <c r="F39" s="58"/>
      <c r="G39" s="58"/>
      <c r="H39" s="58"/>
      <c r="I39" s="59"/>
    </row>
  </sheetData>
  <mergeCells count="6">
    <mergeCell ref="A2:D2"/>
    <mergeCell ref="A7:I7"/>
    <mergeCell ref="A8:A9"/>
    <mergeCell ref="B8:B9"/>
    <mergeCell ref="D8:D10"/>
    <mergeCell ref="E8:I8"/>
  </mergeCells>
  <pageMargins left="0.7" right="0.7" top="0.75" bottom="0.75" header="0.3" footer="0.3"/>
  <pageSetup paperSize="9" scale="93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70" zoomScaleNormal="70" workbookViewId="0">
      <selection activeCell="E50" sqref="E50:K50"/>
    </sheetView>
  </sheetViews>
  <sheetFormatPr defaultRowHeight="12.75"/>
  <cols>
    <col min="1" max="1" width="5.28515625" style="62" customWidth="1"/>
    <col min="2" max="2" width="54" style="63" customWidth="1"/>
    <col min="3" max="3" width="13.5703125" style="64" customWidth="1"/>
    <col min="4" max="4" width="10" style="64" customWidth="1"/>
    <col min="5" max="5" width="11.28515625" style="64" customWidth="1"/>
    <col min="6" max="6" width="11.140625" style="64" customWidth="1"/>
    <col min="7" max="7" width="11.42578125" style="64" customWidth="1"/>
    <col min="8" max="8" width="10.7109375" style="64" customWidth="1"/>
    <col min="9" max="9" width="8.85546875" style="64" customWidth="1"/>
    <col min="10" max="10" width="11" style="64" customWidth="1"/>
    <col min="11" max="11" width="10.5703125" style="64" customWidth="1"/>
    <col min="12" max="12" width="9.85546875" style="64" customWidth="1"/>
    <col min="13" max="13" width="10.5703125" style="65" customWidth="1"/>
    <col min="14" max="14" width="9" style="63" customWidth="1"/>
    <col min="15" max="15" width="9.5703125" style="66" customWidth="1"/>
    <col min="16" max="16" width="6.7109375" style="66" customWidth="1"/>
    <col min="17" max="17" width="9.5703125" style="66" customWidth="1"/>
    <col min="18" max="18" width="7.140625" style="66" customWidth="1"/>
    <col min="19" max="19" width="6.28515625" style="68" hidden="1" customWidth="1"/>
    <col min="20" max="20" width="6" style="68" hidden="1" customWidth="1"/>
    <col min="21" max="21" width="5.140625" style="68" hidden="1" customWidth="1"/>
    <col min="22" max="22" width="6.85546875" style="68" hidden="1" customWidth="1"/>
    <col min="23" max="23" width="5.7109375" style="68" hidden="1" customWidth="1"/>
    <col min="24" max="256" width="9.140625" style="63"/>
    <col min="257" max="257" width="5.28515625" style="63" customWidth="1"/>
    <col min="258" max="258" width="49.140625" style="63" customWidth="1"/>
    <col min="259" max="259" width="13.5703125" style="63" customWidth="1"/>
    <col min="260" max="260" width="10" style="63" customWidth="1"/>
    <col min="261" max="261" width="11.28515625" style="63" customWidth="1"/>
    <col min="262" max="262" width="11.140625" style="63" customWidth="1"/>
    <col min="263" max="263" width="11.42578125" style="63" customWidth="1"/>
    <col min="264" max="264" width="10.7109375" style="63" customWidth="1"/>
    <col min="265" max="265" width="8.85546875" style="63" customWidth="1"/>
    <col min="266" max="266" width="11" style="63" customWidth="1"/>
    <col min="267" max="267" width="15" style="63" customWidth="1"/>
    <col min="268" max="268" width="9.85546875" style="63" customWidth="1"/>
    <col min="269" max="269" width="10.5703125" style="63" customWidth="1"/>
    <col min="270" max="270" width="9" style="63" customWidth="1"/>
    <col min="271" max="271" width="5.85546875" style="63" customWidth="1"/>
    <col min="272" max="272" width="6.7109375" style="63" customWidth="1"/>
    <col min="273" max="273" width="6.42578125" style="63" customWidth="1"/>
    <col min="274" max="274" width="5.85546875" style="63" customWidth="1"/>
    <col min="275" max="275" width="6.28515625" style="63" customWidth="1"/>
    <col min="276" max="277" width="5.140625" style="63" customWidth="1"/>
    <col min="278" max="278" width="6.85546875" style="63" customWidth="1"/>
    <col min="279" max="279" width="5.7109375" style="63" customWidth="1"/>
    <col min="280" max="512" width="9.140625" style="63"/>
    <col min="513" max="513" width="5.28515625" style="63" customWidth="1"/>
    <col min="514" max="514" width="49.140625" style="63" customWidth="1"/>
    <col min="515" max="515" width="13.5703125" style="63" customWidth="1"/>
    <col min="516" max="516" width="10" style="63" customWidth="1"/>
    <col min="517" max="517" width="11.28515625" style="63" customWidth="1"/>
    <col min="518" max="518" width="11.140625" style="63" customWidth="1"/>
    <col min="519" max="519" width="11.42578125" style="63" customWidth="1"/>
    <col min="520" max="520" width="10.7109375" style="63" customWidth="1"/>
    <col min="521" max="521" width="8.85546875" style="63" customWidth="1"/>
    <col min="522" max="522" width="11" style="63" customWidth="1"/>
    <col min="523" max="523" width="15" style="63" customWidth="1"/>
    <col min="524" max="524" width="9.85546875" style="63" customWidth="1"/>
    <col min="525" max="525" width="10.5703125" style="63" customWidth="1"/>
    <col min="526" max="526" width="9" style="63" customWidth="1"/>
    <col min="527" max="527" width="5.85546875" style="63" customWidth="1"/>
    <col min="528" max="528" width="6.7109375" style="63" customWidth="1"/>
    <col min="529" max="529" width="6.42578125" style="63" customWidth="1"/>
    <col min="530" max="530" width="5.85546875" style="63" customWidth="1"/>
    <col min="531" max="531" width="6.28515625" style="63" customWidth="1"/>
    <col min="532" max="533" width="5.140625" style="63" customWidth="1"/>
    <col min="534" max="534" width="6.85546875" style="63" customWidth="1"/>
    <col min="535" max="535" width="5.7109375" style="63" customWidth="1"/>
    <col min="536" max="768" width="9.140625" style="63"/>
    <col min="769" max="769" width="5.28515625" style="63" customWidth="1"/>
    <col min="770" max="770" width="49.140625" style="63" customWidth="1"/>
    <col min="771" max="771" width="13.5703125" style="63" customWidth="1"/>
    <col min="772" max="772" width="10" style="63" customWidth="1"/>
    <col min="773" max="773" width="11.28515625" style="63" customWidth="1"/>
    <col min="774" max="774" width="11.140625" style="63" customWidth="1"/>
    <col min="775" max="775" width="11.42578125" style="63" customWidth="1"/>
    <col min="776" max="776" width="10.7109375" style="63" customWidth="1"/>
    <col min="777" max="777" width="8.85546875" style="63" customWidth="1"/>
    <col min="778" max="778" width="11" style="63" customWidth="1"/>
    <col min="779" max="779" width="15" style="63" customWidth="1"/>
    <col min="780" max="780" width="9.85546875" style="63" customWidth="1"/>
    <col min="781" max="781" width="10.5703125" style="63" customWidth="1"/>
    <col min="782" max="782" width="9" style="63" customWidth="1"/>
    <col min="783" max="783" width="5.85546875" style="63" customWidth="1"/>
    <col min="784" max="784" width="6.7109375" style="63" customWidth="1"/>
    <col min="785" max="785" width="6.42578125" style="63" customWidth="1"/>
    <col min="786" max="786" width="5.85546875" style="63" customWidth="1"/>
    <col min="787" max="787" width="6.28515625" style="63" customWidth="1"/>
    <col min="788" max="789" width="5.140625" style="63" customWidth="1"/>
    <col min="790" max="790" width="6.85546875" style="63" customWidth="1"/>
    <col min="791" max="791" width="5.7109375" style="63" customWidth="1"/>
    <col min="792" max="1024" width="9.140625" style="63"/>
    <col min="1025" max="1025" width="5.28515625" style="63" customWidth="1"/>
    <col min="1026" max="1026" width="49.140625" style="63" customWidth="1"/>
    <col min="1027" max="1027" width="13.5703125" style="63" customWidth="1"/>
    <col min="1028" max="1028" width="10" style="63" customWidth="1"/>
    <col min="1029" max="1029" width="11.28515625" style="63" customWidth="1"/>
    <col min="1030" max="1030" width="11.140625" style="63" customWidth="1"/>
    <col min="1031" max="1031" width="11.42578125" style="63" customWidth="1"/>
    <col min="1032" max="1032" width="10.7109375" style="63" customWidth="1"/>
    <col min="1033" max="1033" width="8.85546875" style="63" customWidth="1"/>
    <col min="1034" max="1034" width="11" style="63" customWidth="1"/>
    <col min="1035" max="1035" width="15" style="63" customWidth="1"/>
    <col min="1036" max="1036" width="9.85546875" style="63" customWidth="1"/>
    <col min="1037" max="1037" width="10.5703125" style="63" customWidth="1"/>
    <col min="1038" max="1038" width="9" style="63" customWidth="1"/>
    <col min="1039" max="1039" width="5.85546875" style="63" customWidth="1"/>
    <col min="1040" max="1040" width="6.7109375" style="63" customWidth="1"/>
    <col min="1041" max="1041" width="6.42578125" style="63" customWidth="1"/>
    <col min="1042" max="1042" width="5.85546875" style="63" customWidth="1"/>
    <col min="1043" max="1043" width="6.28515625" style="63" customWidth="1"/>
    <col min="1044" max="1045" width="5.140625" style="63" customWidth="1"/>
    <col min="1046" max="1046" width="6.85546875" style="63" customWidth="1"/>
    <col min="1047" max="1047" width="5.7109375" style="63" customWidth="1"/>
    <col min="1048" max="1280" width="9.140625" style="63"/>
    <col min="1281" max="1281" width="5.28515625" style="63" customWidth="1"/>
    <col min="1282" max="1282" width="49.140625" style="63" customWidth="1"/>
    <col min="1283" max="1283" width="13.5703125" style="63" customWidth="1"/>
    <col min="1284" max="1284" width="10" style="63" customWidth="1"/>
    <col min="1285" max="1285" width="11.28515625" style="63" customWidth="1"/>
    <col min="1286" max="1286" width="11.140625" style="63" customWidth="1"/>
    <col min="1287" max="1287" width="11.42578125" style="63" customWidth="1"/>
    <col min="1288" max="1288" width="10.7109375" style="63" customWidth="1"/>
    <col min="1289" max="1289" width="8.85546875" style="63" customWidth="1"/>
    <col min="1290" max="1290" width="11" style="63" customWidth="1"/>
    <col min="1291" max="1291" width="15" style="63" customWidth="1"/>
    <col min="1292" max="1292" width="9.85546875" style="63" customWidth="1"/>
    <col min="1293" max="1293" width="10.5703125" style="63" customWidth="1"/>
    <col min="1294" max="1294" width="9" style="63" customWidth="1"/>
    <col min="1295" max="1295" width="5.85546875" style="63" customWidth="1"/>
    <col min="1296" max="1296" width="6.7109375" style="63" customWidth="1"/>
    <col min="1297" max="1297" width="6.42578125" style="63" customWidth="1"/>
    <col min="1298" max="1298" width="5.85546875" style="63" customWidth="1"/>
    <col min="1299" max="1299" width="6.28515625" style="63" customWidth="1"/>
    <col min="1300" max="1301" width="5.140625" style="63" customWidth="1"/>
    <col min="1302" max="1302" width="6.85546875" style="63" customWidth="1"/>
    <col min="1303" max="1303" width="5.7109375" style="63" customWidth="1"/>
    <col min="1304" max="1536" width="9.140625" style="63"/>
    <col min="1537" max="1537" width="5.28515625" style="63" customWidth="1"/>
    <col min="1538" max="1538" width="49.140625" style="63" customWidth="1"/>
    <col min="1539" max="1539" width="13.5703125" style="63" customWidth="1"/>
    <col min="1540" max="1540" width="10" style="63" customWidth="1"/>
    <col min="1541" max="1541" width="11.28515625" style="63" customWidth="1"/>
    <col min="1542" max="1542" width="11.140625" style="63" customWidth="1"/>
    <col min="1543" max="1543" width="11.42578125" style="63" customWidth="1"/>
    <col min="1544" max="1544" width="10.7109375" style="63" customWidth="1"/>
    <col min="1545" max="1545" width="8.85546875" style="63" customWidth="1"/>
    <col min="1546" max="1546" width="11" style="63" customWidth="1"/>
    <col min="1547" max="1547" width="15" style="63" customWidth="1"/>
    <col min="1548" max="1548" width="9.85546875" style="63" customWidth="1"/>
    <col min="1549" max="1549" width="10.5703125" style="63" customWidth="1"/>
    <col min="1550" max="1550" width="9" style="63" customWidth="1"/>
    <col min="1551" max="1551" width="5.85546875" style="63" customWidth="1"/>
    <col min="1552" max="1552" width="6.7109375" style="63" customWidth="1"/>
    <col min="1553" max="1553" width="6.42578125" style="63" customWidth="1"/>
    <col min="1554" max="1554" width="5.85546875" style="63" customWidth="1"/>
    <col min="1555" max="1555" width="6.28515625" style="63" customWidth="1"/>
    <col min="1556" max="1557" width="5.140625" style="63" customWidth="1"/>
    <col min="1558" max="1558" width="6.85546875" style="63" customWidth="1"/>
    <col min="1559" max="1559" width="5.7109375" style="63" customWidth="1"/>
    <col min="1560" max="1792" width="9.140625" style="63"/>
    <col min="1793" max="1793" width="5.28515625" style="63" customWidth="1"/>
    <col min="1794" max="1794" width="49.140625" style="63" customWidth="1"/>
    <col min="1795" max="1795" width="13.5703125" style="63" customWidth="1"/>
    <col min="1796" max="1796" width="10" style="63" customWidth="1"/>
    <col min="1797" max="1797" width="11.28515625" style="63" customWidth="1"/>
    <col min="1798" max="1798" width="11.140625" style="63" customWidth="1"/>
    <col min="1799" max="1799" width="11.42578125" style="63" customWidth="1"/>
    <col min="1800" max="1800" width="10.7109375" style="63" customWidth="1"/>
    <col min="1801" max="1801" width="8.85546875" style="63" customWidth="1"/>
    <col min="1802" max="1802" width="11" style="63" customWidth="1"/>
    <col min="1803" max="1803" width="15" style="63" customWidth="1"/>
    <col min="1804" max="1804" width="9.85546875" style="63" customWidth="1"/>
    <col min="1805" max="1805" width="10.5703125" style="63" customWidth="1"/>
    <col min="1806" max="1806" width="9" style="63" customWidth="1"/>
    <col min="1807" max="1807" width="5.85546875" style="63" customWidth="1"/>
    <col min="1808" max="1808" width="6.7109375" style="63" customWidth="1"/>
    <col min="1809" max="1809" width="6.42578125" style="63" customWidth="1"/>
    <col min="1810" max="1810" width="5.85546875" style="63" customWidth="1"/>
    <col min="1811" max="1811" width="6.28515625" style="63" customWidth="1"/>
    <col min="1812" max="1813" width="5.140625" style="63" customWidth="1"/>
    <col min="1814" max="1814" width="6.85546875" style="63" customWidth="1"/>
    <col min="1815" max="1815" width="5.7109375" style="63" customWidth="1"/>
    <col min="1816" max="2048" width="9.140625" style="63"/>
    <col min="2049" max="2049" width="5.28515625" style="63" customWidth="1"/>
    <col min="2050" max="2050" width="49.140625" style="63" customWidth="1"/>
    <col min="2051" max="2051" width="13.5703125" style="63" customWidth="1"/>
    <col min="2052" max="2052" width="10" style="63" customWidth="1"/>
    <col min="2053" max="2053" width="11.28515625" style="63" customWidth="1"/>
    <col min="2054" max="2054" width="11.140625" style="63" customWidth="1"/>
    <col min="2055" max="2055" width="11.42578125" style="63" customWidth="1"/>
    <col min="2056" max="2056" width="10.7109375" style="63" customWidth="1"/>
    <col min="2057" max="2057" width="8.85546875" style="63" customWidth="1"/>
    <col min="2058" max="2058" width="11" style="63" customWidth="1"/>
    <col min="2059" max="2059" width="15" style="63" customWidth="1"/>
    <col min="2060" max="2060" width="9.85546875" style="63" customWidth="1"/>
    <col min="2061" max="2061" width="10.5703125" style="63" customWidth="1"/>
    <col min="2062" max="2062" width="9" style="63" customWidth="1"/>
    <col min="2063" max="2063" width="5.85546875" style="63" customWidth="1"/>
    <col min="2064" max="2064" width="6.7109375" style="63" customWidth="1"/>
    <col min="2065" max="2065" width="6.42578125" style="63" customWidth="1"/>
    <col min="2066" max="2066" width="5.85546875" style="63" customWidth="1"/>
    <col min="2067" max="2067" width="6.28515625" style="63" customWidth="1"/>
    <col min="2068" max="2069" width="5.140625" style="63" customWidth="1"/>
    <col min="2070" max="2070" width="6.85546875" style="63" customWidth="1"/>
    <col min="2071" max="2071" width="5.7109375" style="63" customWidth="1"/>
    <col min="2072" max="2304" width="9.140625" style="63"/>
    <col min="2305" max="2305" width="5.28515625" style="63" customWidth="1"/>
    <col min="2306" max="2306" width="49.140625" style="63" customWidth="1"/>
    <col min="2307" max="2307" width="13.5703125" style="63" customWidth="1"/>
    <col min="2308" max="2308" width="10" style="63" customWidth="1"/>
    <col min="2309" max="2309" width="11.28515625" style="63" customWidth="1"/>
    <col min="2310" max="2310" width="11.140625" style="63" customWidth="1"/>
    <col min="2311" max="2311" width="11.42578125" style="63" customWidth="1"/>
    <col min="2312" max="2312" width="10.7109375" style="63" customWidth="1"/>
    <col min="2313" max="2313" width="8.85546875" style="63" customWidth="1"/>
    <col min="2314" max="2314" width="11" style="63" customWidth="1"/>
    <col min="2315" max="2315" width="15" style="63" customWidth="1"/>
    <col min="2316" max="2316" width="9.85546875" style="63" customWidth="1"/>
    <col min="2317" max="2317" width="10.5703125" style="63" customWidth="1"/>
    <col min="2318" max="2318" width="9" style="63" customWidth="1"/>
    <col min="2319" max="2319" width="5.85546875" style="63" customWidth="1"/>
    <col min="2320" max="2320" width="6.7109375" style="63" customWidth="1"/>
    <col min="2321" max="2321" width="6.42578125" style="63" customWidth="1"/>
    <col min="2322" max="2322" width="5.85546875" style="63" customWidth="1"/>
    <col min="2323" max="2323" width="6.28515625" style="63" customWidth="1"/>
    <col min="2324" max="2325" width="5.140625" style="63" customWidth="1"/>
    <col min="2326" max="2326" width="6.85546875" style="63" customWidth="1"/>
    <col min="2327" max="2327" width="5.7109375" style="63" customWidth="1"/>
    <col min="2328" max="2560" width="9.140625" style="63"/>
    <col min="2561" max="2561" width="5.28515625" style="63" customWidth="1"/>
    <col min="2562" max="2562" width="49.140625" style="63" customWidth="1"/>
    <col min="2563" max="2563" width="13.5703125" style="63" customWidth="1"/>
    <col min="2564" max="2564" width="10" style="63" customWidth="1"/>
    <col min="2565" max="2565" width="11.28515625" style="63" customWidth="1"/>
    <col min="2566" max="2566" width="11.140625" style="63" customWidth="1"/>
    <col min="2567" max="2567" width="11.42578125" style="63" customWidth="1"/>
    <col min="2568" max="2568" width="10.7109375" style="63" customWidth="1"/>
    <col min="2569" max="2569" width="8.85546875" style="63" customWidth="1"/>
    <col min="2570" max="2570" width="11" style="63" customWidth="1"/>
    <col min="2571" max="2571" width="15" style="63" customWidth="1"/>
    <col min="2572" max="2572" width="9.85546875" style="63" customWidth="1"/>
    <col min="2573" max="2573" width="10.5703125" style="63" customWidth="1"/>
    <col min="2574" max="2574" width="9" style="63" customWidth="1"/>
    <col min="2575" max="2575" width="5.85546875" style="63" customWidth="1"/>
    <col min="2576" max="2576" width="6.7109375" style="63" customWidth="1"/>
    <col min="2577" max="2577" width="6.42578125" style="63" customWidth="1"/>
    <col min="2578" max="2578" width="5.85546875" style="63" customWidth="1"/>
    <col min="2579" max="2579" width="6.28515625" style="63" customWidth="1"/>
    <col min="2580" max="2581" width="5.140625" style="63" customWidth="1"/>
    <col min="2582" max="2582" width="6.85546875" style="63" customWidth="1"/>
    <col min="2583" max="2583" width="5.7109375" style="63" customWidth="1"/>
    <col min="2584" max="2816" width="9.140625" style="63"/>
    <col min="2817" max="2817" width="5.28515625" style="63" customWidth="1"/>
    <col min="2818" max="2818" width="49.140625" style="63" customWidth="1"/>
    <col min="2819" max="2819" width="13.5703125" style="63" customWidth="1"/>
    <col min="2820" max="2820" width="10" style="63" customWidth="1"/>
    <col min="2821" max="2821" width="11.28515625" style="63" customWidth="1"/>
    <col min="2822" max="2822" width="11.140625" style="63" customWidth="1"/>
    <col min="2823" max="2823" width="11.42578125" style="63" customWidth="1"/>
    <col min="2824" max="2824" width="10.7109375" style="63" customWidth="1"/>
    <col min="2825" max="2825" width="8.85546875" style="63" customWidth="1"/>
    <col min="2826" max="2826" width="11" style="63" customWidth="1"/>
    <col min="2827" max="2827" width="15" style="63" customWidth="1"/>
    <col min="2828" max="2828" width="9.85546875" style="63" customWidth="1"/>
    <col min="2829" max="2829" width="10.5703125" style="63" customWidth="1"/>
    <col min="2830" max="2830" width="9" style="63" customWidth="1"/>
    <col min="2831" max="2831" width="5.85546875" style="63" customWidth="1"/>
    <col min="2832" max="2832" width="6.7109375" style="63" customWidth="1"/>
    <col min="2833" max="2833" width="6.42578125" style="63" customWidth="1"/>
    <col min="2834" max="2834" width="5.85546875" style="63" customWidth="1"/>
    <col min="2835" max="2835" width="6.28515625" style="63" customWidth="1"/>
    <col min="2836" max="2837" width="5.140625" style="63" customWidth="1"/>
    <col min="2838" max="2838" width="6.85546875" style="63" customWidth="1"/>
    <col min="2839" max="2839" width="5.7109375" style="63" customWidth="1"/>
    <col min="2840" max="3072" width="9.140625" style="63"/>
    <col min="3073" max="3073" width="5.28515625" style="63" customWidth="1"/>
    <col min="3074" max="3074" width="49.140625" style="63" customWidth="1"/>
    <col min="3075" max="3075" width="13.5703125" style="63" customWidth="1"/>
    <col min="3076" max="3076" width="10" style="63" customWidth="1"/>
    <col min="3077" max="3077" width="11.28515625" style="63" customWidth="1"/>
    <col min="3078" max="3078" width="11.140625" style="63" customWidth="1"/>
    <col min="3079" max="3079" width="11.42578125" style="63" customWidth="1"/>
    <col min="3080" max="3080" width="10.7109375" style="63" customWidth="1"/>
    <col min="3081" max="3081" width="8.85546875" style="63" customWidth="1"/>
    <col min="3082" max="3082" width="11" style="63" customWidth="1"/>
    <col min="3083" max="3083" width="15" style="63" customWidth="1"/>
    <col min="3084" max="3084" width="9.85546875" style="63" customWidth="1"/>
    <col min="3085" max="3085" width="10.5703125" style="63" customWidth="1"/>
    <col min="3086" max="3086" width="9" style="63" customWidth="1"/>
    <col min="3087" max="3087" width="5.85546875" style="63" customWidth="1"/>
    <col min="3088" max="3088" width="6.7109375" style="63" customWidth="1"/>
    <col min="3089" max="3089" width="6.42578125" style="63" customWidth="1"/>
    <col min="3090" max="3090" width="5.85546875" style="63" customWidth="1"/>
    <col min="3091" max="3091" width="6.28515625" style="63" customWidth="1"/>
    <col min="3092" max="3093" width="5.140625" style="63" customWidth="1"/>
    <col min="3094" max="3094" width="6.85546875" style="63" customWidth="1"/>
    <col min="3095" max="3095" width="5.7109375" style="63" customWidth="1"/>
    <col min="3096" max="3328" width="9.140625" style="63"/>
    <col min="3329" max="3329" width="5.28515625" style="63" customWidth="1"/>
    <col min="3330" max="3330" width="49.140625" style="63" customWidth="1"/>
    <col min="3331" max="3331" width="13.5703125" style="63" customWidth="1"/>
    <col min="3332" max="3332" width="10" style="63" customWidth="1"/>
    <col min="3333" max="3333" width="11.28515625" style="63" customWidth="1"/>
    <col min="3334" max="3334" width="11.140625" style="63" customWidth="1"/>
    <col min="3335" max="3335" width="11.42578125" style="63" customWidth="1"/>
    <col min="3336" max="3336" width="10.7109375" style="63" customWidth="1"/>
    <col min="3337" max="3337" width="8.85546875" style="63" customWidth="1"/>
    <col min="3338" max="3338" width="11" style="63" customWidth="1"/>
    <col min="3339" max="3339" width="15" style="63" customWidth="1"/>
    <col min="3340" max="3340" width="9.85546875" style="63" customWidth="1"/>
    <col min="3341" max="3341" width="10.5703125" style="63" customWidth="1"/>
    <col min="3342" max="3342" width="9" style="63" customWidth="1"/>
    <col min="3343" max="3343" width="5.85546875" style="63" customWidth="1"/>
    <col min="3344" max="3344" width="6.7109375" style="63" customWidth="1"/>
    <col min="3345" max="3345" width="6.42578125" style="63" customWidth="1"/>
    <col min="3346" max="3346" width="5.85546875" style="63" customWidth="1"/>
    <col min="3347" max="3347" width="6.28515625" style="63" customWidth="1"/>
    <col min="3348" max="3349" width="5.140625" style="63" customWidth="1"/>
    <col min="3350" max="3350" width="6.85546875" style="63" customWidth="1"/>
    <col min="3351" max="3351" width="5.7109375" style="63" customWidth="1"/>
    <col min="3352" max="3584" width="9.140625" style="63"/>
    <col min="3585" max="3585" width="5.28515625" style="63" customWidth="1"/>
    <col min="3586" max="3586" width="49.140625" style="63" customWidth="1"/>
    <col min="3587" max="3587" width="13.5703125" style="63" customWidth="1"/>
    <col min="3588" max="3588" width="10" style="63" customWidth="1"/>
    <col min="3589" max="3589" width="11.28515625" style="63" customWidth="1"/>
    <col min="3590" max="3590" width="11.140625" style="63" customWidth="1"/>
    <col min="3591" max="3591" width="11.42578125" style="63" customWidth="1"/>
    <col min="3592" max="3592" width="10.7109375" style="63" customWidth="1"/>
    <col min="3593" max="3593" width="8.85546875" style="63" customWidth="1"/>
    <col min="3594" max="3594" width="11" style="63" customWidth="1"/>
    <col min="3595" max="3595" width="15" style="63" customWidth="1"/>
    <col min="3596" max="3596" width="9.85546875" style="63" customWidth="1"/>
    <col min="3597" max="3597" width="10.5703125" style="63" customWidth="1"/>
    <col min="3598" max="3598" width="9" style="63" customWidth="1"/>
    <col min="3599" max="3599" width="5.85546875" style="63" customWidth="1"/>
    <col min="3600" max="3600" width="6.7109375" style="63" customWidth="1"/>
    <col min="3601" max="3601" width="6.42578125" style="63" customWidth="1"/>
    <col min="3602" max="3602" width="5.85546875" style="63" customWidth="1"/>
    <col min="3603" max="3603" width="6.28515625" style="63" customWidth="1"/>
    <col min="3604" max="3605" width="5.140625" style="63" customWidth="1"/>
    <col min="3606" max="3606" width="6.85546875" style="63" customWidth="1"/>
    <col min="3607" max="3607" width="5.7109375" style="63" customWidth="1"/>
    <col min="3608" max="3840" width="9.140625" style="63"/>
    <col min="3841" max="3841" width="5.28515625" style="63" customWidth="1"/>
    <col min="3842" max="3842" width="49.140625" style="63" customWidth="1"/>
    <col min="3843" max="3843" width="13.5703125" style="63" customWidth="1"/>
    <col min="3844" max="3844" width="10" style="63" customWidth="1"/>
    <col min="3845" max="3845" width="11.28515625" style="63" customWidth="1"/>
    <col min="3846" max="3846" width="11.140625" style="63" customWidth="1"/>
    <col min="3847" max="3847" width="11.42578125" style="63" customWidth="1"/>
    <col min="3848" max="3848" width="10.7109375" style="63" customWidth="1"/>
    <col min="3849" max="3849" width="8.85546875" style="63" customWidth="1"/>
    <col min="3850" max="3850" width="11" style="63" customWidth="1"/>
    <col min="3851" max="3851" width="15" style="63" customWidth="1"/>
    <col min="3852" max="3852" width="9.85546875" style="63" customWidth="1"/>
    <col min="3853" max="3853" width="10.5703125" style="63" customWidth="1"/>
    <col min="3854" max="3854" width="9" style="63" customWidth="1"/>
    <col min="3855" max="3855" width="5.85546875" style="63" customWidth="1"/>
    <col min="3856" max="3856" width="6.7109375" style="63" customWidth="1"/>
    <col min="3857" max="3857" width="6.42578125" style="63" customWidth="1"/>
    <col min="3858" max="3858" width="5.85546875" style="63" customWidth="1"/>
    <col min="3859" max="3859" width="6.28515625" style="63" customWidth="1"/>
    <col min="3860" max="3861" width="5.140625" style="63" customWidth="1"/>
    <col min="3862" max="3862" width="6.85546875" style="63" customWidth="1"/>
    <col min="3863" max="3863" width="5.7109375" style="63" customWidth="1"/>
    <col min="3864" max="4096" width="9.140625" style="63"/>
    <col min="4097" max="4097" width="5.28515625" style="63" customWidth="1"/>
    <col min="4098" max="4098" width="49.140625" style="63" customWidth="1"/>
    <col min="4099" max="4099" width="13.5703125" style="63" customWidth="1"/>
    <col min="4100" max="4100" width="10" style="63" customWidth="1"/>
    <col min="4101" max="4101" width="11.28515625" style="63" customWidth="1"/>
    <col min="4102" max="4102" width="11.140625" style="63" customWidth="1"/>
    <col min="4103" max="4103" width="11.42578125" style="63" customWidth="1"/>
    <col min="4104" max="4104" width="10.7109375" style="63" customWidth="1"/>
    <col min="4105" max="4105" width="8.85546875" style="63" customWidth="1"/>
    <col min="4106" max="4106" width="11" style="63" customWidth="1"/>
    <col min="4107" max="4107" width="15" style="63" customWidth="1"/>
    <col min="4108" max="4108" width="9.85546875" style="63" customWidth="1"/>
    <col min="4109" max="4109" width="10.5703125" style="63" customWidth="1"/>
    <col min="4110" max="4110" width="9" style="63" customWidth="1"/>
    <col min="4111" max="4111" width="5.85546875" style="63" customWidth="1"/>
    <col min="4112" max="4112" width="6.7109375" style="63" customWidth="1"/>
    <col min="4113" max="4113" width="6.42578125" style="63" customWidth="1"/>
    <col min="4114" max="4114" width="5.85546875" style="63" customWidth="1"/>
    <col min="4115" max="4115" width="6.28515625" style="63" customWidth="1"/>
    <col min="4116" max="4117" width="5.140625" style="63" customWidth="1"/>
    <col min="4118" max="4118" width="6.85546875" style="63" customWidth="1"/>
    <col min="4119" max="4119" width="5.7109375" style="63" customWidth="1"/>
    <col min="4120" max="4352" width="9.140625" style="63"/>
    <col min="4353" max="4353" width="5.28515625" style="63" customWidth="1"/>
    <col min="4354" max="4354" width="49.140625" style="63" customWidth="1"/>
    <col min="4355" max="4355" width="13.5703125" style="63" customWidth="1"/>
    <col min="4356" max="4356" width="10" style="63" customWidth="1"/>
    <col min="4357" max="4357" width="11.28515625" style="63" customWidth="1"/>
    <col min="4358" max="4358" width="11.140625" style="63" customWidth="1"/>
    <col min="4359" max="4359" width="11.42578125" style="63" customWidth="1"/>
    <col min="4360" max="4360" width="10.7109375" style="63" customWidth="1"/>
    <col min="4361" max="4361" width="8.85546875" style="63" customWidth="1"/>
    <col min="4362" max="4362" width="11" style="63" customWidth="1"/>
    <col min="4363" max="4363" width="15" style="63" customWidth="1"/>
    <col min="4364" max="4364" width="9.85546875" style="63" customWidth="1"/>
    <col min="4365" max="4365" width="10.5703125" style="63" customWidth="1"/>
    <col min="4366" max="4366" width="9" style="63" customWidth="1"/>
    <col min="4367" max="4367" width="5.85546875" style="63" customWidth="1"/>
    <col min="4368" max="4368" width="6.7109375" style="63" customWidth="1"/>
    <col min="4369" max="4369" width="6.42578125" style="63" customWidth="1"/>
    <col min="4370" max="4370" width="5.85546875" style="63" customWidth="1"/>
    <col min="4371" max="4371" width="6.28515625" style="63" customWidth="1"/>
    <col min="4372" max="4373" width="5.140625" style="63" customWidth="1"/>
    <col min="4374" max="4374" width="6.85546875" style="63" customWidth="1"/>
    <col min="4375" max="4375" width="5.7109375" style="63" customWidth="1"/>
    <col min="4376" max="4608" width="9.140625" style="63"/>
    <col min="4609" max="4609" width="5.28515625" style="63" customWidth="1"/>
    <col min="4610" max="4610" width="49.140625" style="63" customWidth="1"/>
    <col min="4611" max="4611" width="13.5703125" style="63" customWidth="1"/>
    <col min="4612" max="4612" width="10" style="63" customWidth="1"/>
    <col min="4613" max="4613" width="11.28515625" style="63" customWidth="1"/>
    <col min="4614" max="4614" width="11.140625" style="63" customWidth="1"/>
    <col min="4615" max="4615" width="11.42578125" style="63" customWidth="1"/>
    <col min="4616" max="4616" width="10.7109375" style="63" customWidth="1"/>
    <col min="4617" max="4617" width="8.85546875" style="63" customWidth="1"/>
    <col min="4618" max="4618" width="11" style="63" customWidth="1"/>
    <col min="4619" max="4619" width="15" style="63" customWidth="1"/>
    <col min="4620" max="4620" width="9.85546875" style="63" customWidth="1"/>
    <col min="4621" max="4621" width="10.5703125" style="63" customWidth="1"/>
    <col min="4622" max="4622" width="9" style="63" customWidth="1"/>
    <col min="4623" max="4623" width="5.85546875" style="63" customWidth="1"/>
    <col min="4624" max="4624" width="6.7109375" style="63" customWidth="1"/>
    <col min="4625" max="4625" width="6.42578125" style="63" customWidth="1"/>
    <col min="4626" max="4626" width="5.85546875" style="63" customWidth="1"/>
    <col min="4627" max="4627" width="6.28515625" style="63" customWidth="1"/>
    <col min="4628" max="4629" width="5.140625" style="63" customWidth="1"/>
    <col min="4630" max="4630" width="6.85546875" style="63" customWidth="1"/>
    <col min="4631" max="4631" width="5.7109375" style="63" customWidth="1"/>
    <col min="4632" max="4864" width="9.140625" style="63"/>
    <col min="4865" max="4865" width="5.28515625" style="63" customWidth="1"/>
    <col min="4866" max="4866" width="49.140625" style="63" customWidth="1"/>
    <col min="4867" max="4867" width="13.5703125" style="63" customWidth="1"/>
    <col min="4868" max="4868" width="10" style="63" customWidth="1"/>
    <col min="4869" max="4869" width="11.28515625" style="63" customWidth="1"/>
    <col min="4870" max="4870" width="11.140625" style="63" customWidth="1"/>
    <col min="4871" max="4871" width="11.42578125" style="63" customWidth="1"/>
    <col min="4872" max="4872" width="10.7109375" style="63" customWidth="1"/>
    <col min="4873" max="4873" width="8.85546875" style="63" customWidth="1"/>
    <col min="4874" max="4874" width="11" style="63" customWidth="1"/>
    <col min="4875" max="4875" width="15" style="63" customWidth="1"/>
    <col min="4876" max="4876" width="9.85546875" style="63" customWidth="1"/>
    <col min="4877" max="4877" width="10.5703125" style="63" customWidth="1"/>
    <col min="4878" max="4878" width="9" style="63" customWidth="1"/>
    <col min="4879" max="4879" width="5.85546875" style="63" customWidth="1"/>
    <col min="4880" max="4880" width="6.7109375" style="63" customWidth="1"/>
    <col min="4881" max="4881" width="6.42578125" style="63" customWidth="1"/>
    <col min="4882" max="4882" width="5.85546875" style="63" customWidth="1"/>
    <col min="4883" max="4883" width="6.28515625" style="63" customWidth="1"/>
    <col min="4884" max="4885" width="5.140625" style="63" customWidth="1"/>
    <col min="4886" max="4886" width="6.85546875" style="63" customWidth="1"/>
    <col min="4887" max="4887" width="5.7109375" style="63" customWidth="1"/>
    <col min="4888" max="5120" width="9.140625" style="63"/>
    <col min="5121" max="5121" width="5.28515625" style="63" customWidth="1"/>
    <col min="5122" max="5122" width="49.140625" style="63" customWidth="1"/>
    <col min="5123" max="5123" width="13.5703125" style="63" customWidth="1"/>
    <col min="5124" max="5124" width="10" style="63" customWidth="1"/>
    <col min="5125" max="5125" width="11.28515625" style="63" customWidth="1"/>
    <col min="5126" max="5126" width="11.140625" style="63" customWidth="1"/>
    <col min="5127" max="5127" width="11.42578125" style="63" customWidth="1"/>
    <col min="5128" max="5128" width="10.7109375" style="63" customWidth="1"/>
    <col min="5129" max="5129" width="8.85546875" style="63" customWidth="1"/>
    <col min="5130" max="5130" width="11" style="63" customWidth="1"/>
    <col min="5131" max="5131" width="15" style="63" customWidth="1"/>
    <col min="5132" max="5132" width="9.85546875" style="63" customWidth="1"/>
    <col min="5133" max="5133" width="10.5703125" style="63" customWidth="1"/>
    <col min="5134" max="5134" width="9" style="63" customWidth="1"/>
    <col min="5135" max="5135" width="5.85546875" style="63" customWidth="1"/>
    <col min="5136" max="5136" width="6.7109375" style="63" customWidth="1"/>
    <col min="5137" max="5137" width="6.42578125" style="63" customWidth="1"/>
    <col min="5138" max="5138" width="5.85546875" style="63" customWidth="1"/>
    <col min="5139" max="5139" width="6.28515625" style="63" customWidth="1"/>
    <col min="5140" max="5141" width="5.140625" style="63" customWidth="1"/>
    <col min="5142" max="5142" width="6.85546875" style="63" customWidth="1"/>
    <col min="5143" max="5143" width="5.7109375" style="63" customWidth="1"/>
    <col min="5144" max="5376" width="9.140625" style="63"/>
    <col min="5377" max="5377" width="5.28515625" style="63" customWidth="1"/>
    <col min="5378" max="5378" width="49.140625" style="63" customWidth="1"/>
    <col min="5379" max="5379" width="13.5703125" style="63" customWidth="1"/>
    <col min="5380" max="5380" width="10" style="63" customWidth="1"/>
    <col min="5381" max="5381" width="11.28515625" style="63" customWidth="1"/>
    <col min="5382" max="5382" width="11.140625" style="63" customWidth="1"/>
    <col min="5383" max="5383" width="11.42578125" style="63" customWidth="1"/>
    <col min="5384" max="5384" width="10.7109375" style="63" customWidth="1"/>
    <col min="5385" max="5385" width="8.85546875" style="63" customWidth="1"/>
    <col min="5386" max="5386" width="11" style="63" customWidth="1"/>
    <col min="5387" max="5387" width="15" style="63" customWidth="1"/>
    <col min="5388" max="5388" width="9.85546875" style="63" customWidth="1"/>
    <col min="5389" max="5389" width="10.5703125" style="63" customWidth="1"/>
    <col min="5390" max="5390" width="9" style="63" customWidth="1"/>
    <col min="5391" max="5391" width="5.85546875" style="63" customWidth="1"/>
    <col min="5392" max="5392" width="6.7109375" style="63" customWidth="1"/>
    <col min="5393" max="5393" width="6.42578125" style="63" customWidth="1"/>
    <col min="5394" max="5394" width="5.85546875" style="63" customWidth="1"/>
    <col min="5395" max="5395" width="6.28515625" style="63" customWidth="1"/>
    <col min="5396" max="5397" width="5.140625" style="63" customWidth="1"/>
    <col min="5398" max="5398" width="6.85546875" style="63" customWidth="1"/>
    <col min="5399" max="5399" width="5.7109375" style="63" customWidth="1"/>
    <col min="5400" max="5632" width="9.140625" style="63"/>
    <col min="5633" max="5633" width="5.28515625" style="63" customWidth="1"/>
    <col min="5634" max="5634" width="49.140625" style="63" customWidth="1"/>
    <col min="5635" max="5635" width="13.5703125" style="63" customWidth="1"/>
    <col min="5636" max="5636" width="10" style="63" customWidth="1"/>
    <col min="5637" max="5637" width="11.28515625" style="63" customWidth="1"/>
    <col min="5638" max="5638" width="11.140625" style="63" customWidth="1"/>
    <col min="5639" max="5639" width="11.42578125" style="63" customWidth="1"/>
    <col min="5640" max="5640" width="10.7109375" style="63" customWidth="1"/>
    <col min="5641" max="5641" width="8.85546875" style="63" customWidth="1"/>
    <col min="5642" max="5642" width="11" style="63" customWidth="1"/>
    <col min="5643" max="5643" width="15" style="63" customWidth="1"/>
    <col min="5644" max="5644" width="9.85546875" style="63" customWidth="1"/>
    <col min="5645" max="5645" width="10.5703125" style="63" customWidth="1"/>
    <col min="5646" max="5646" width="9" style="63" customWidth="1"/>
    <col min="5647" max="5647" width="5.85546875" style="63" customWidth="1"/>
    <col min="5648" max="5648" width="6.7109375" style="63" customWidth="1"/>
    <col min="5649" max="5649" width="6.42578125" style="63" customWidth="1"/>
    <col min="5650" max="5650" width="5.85546875" style="63" customWidth="1"/>
    <col min="5651" max="5651" width="6.28515625" style="63" customWidth="1"/>
    <col min="5652" max="5653" width="5.140625" style="63" customWidth="1"/>
    <col min="5654" max="5654" width="6.85546875" style="63" customWidth="1"/>
    <col min="5655" max="5655" width="5.7109375" style="63" customWidth="1"/>
    <col min="5656" max="5888" width="9.140625" style="63"/>
    <col min="5889" max="5889" width="5.28515625" style="63" customWidth="1"/>
    <col min="5890" max="5890" width="49.140625" style="63" customWidth="1"/>
    <col min="5891" max="5891" width="13.5703125" style="63" customWidth="1"/>
    <col min="5892" max="5892" width="10" style="63" customWidth="1"/>
    <col min="5893" max="5893" width="11.28515625" style="63" customWidth="1"/>
    <col min="5894" max="5894" width="11.140625" style="63" customWidth="1"/>
    <col min="5895" max="5895" width="11.42578125" style="63" customWidth="1"/>
    <col min="5896" max="5896" width="10.7109375" style="63" customWidth="1"/>
    <col min="5897" max="5897" width="8.85546875" style="63" customWidth="1"/>
    <col min="5898" max="5898" width="11" style="63" customWidth="1"/>
    <col min="5899" max="5899" width="15" style="63" customWidth="1"/>
    <col min="5900" max="5900" width="9.85546875" style="63" customWidth="1"/>
    <col min="5901" max="5901" width="10.5703125" style="63" customWidth="1"/>
    <col min="5902" max="5902" width="9" style="63" customWidth="1"/>
    <col min="5903" max="5903" width="5.85546875" style="63" customWidth="1"/>
    <col min="5904" max="5904" width="6.7109375" style="63" customWidth="1"/>
    <col min="5905" max="5905" width="6.42578125" style="63" customWidth="1"/>
    <col min="5906" max="5906" width="5.85546875" style="63" customWidth="1"/>
    <col min="5907" max="5907" width="6.28515625" style="63" customWidth="1"/>
    <col min="5908" max="5909" width="5.140625" style="63" customWidth="1"/>
    <col min="5910" max="5910" width="6.85546875" style="63" customWidth="1"/>
    <col min="5911" max="5911" width="5.7109375" style="63" customWidth="1"/>
    <col min="5912" max="6144" width="9.140625" style="63"/>
    <col min="6145" max="6145" width="5.28515625" style="63" customWidth="1"/>
    <col min="6146" max="6146" width="49.140625" style="63" customWidth="1"/>
    <col min="6147" max="6147" width="13.5703125" style="63" customWidth="1"/>
    <col min="6148" max="6148" width="10" style="63" customWidth="1"/>
    <col min="6149" max="6149" width="11.28515625" style="63" customWidth="1"/>
    <col min="6150" max="6150" width="11.140625" style="63" customWidth="1"/>
    <col min="6151" max="6151" width="11.42578125" style="63" customWidth="1"/>
    <col min="6152" max="6152" width="10.7109375" style="63" customWidth="1"/>
    <col min="6153" max="6153" width="8.85546875" style="63" customWidth="1"/>
    <col min="6154" max="6154" width="11" style="63" customWidth="1"/>
    <col min="6155" max="6155" width="15" style="63" customWidth="1"/>
    <col min="6156" max="6156" width="9.85546875" style="63" customWidth="1"/>
    <col min="6157" max="6157" width="10.5703125" style="63" customWidth="1"/>
    <col min="6158" max="6158" width="9" style="63" customWidth="1"/>
    <col min="6159" max="6159" width="5.85546875" style="63" customWidth="1"/>
    <col min="6160" max="6160" width="6.7109375" style="63" customWidth="1"/>
    <col min="6161" max="6161" width="6.42578125" style="63" customWidth="1"/>
    <col min="6162" max="6162" width="5.85546875" style="63" customWidth="1"/>
    <col min="6163" max="6163" width="6.28515625" style="63" customWidth="1"/>
    <col min="6164" max="6165" width="5.140625" style="63" customWidth="1"/>
    <col min="6166" max="6166" width="6.85546875" style="63" customWidth="1"/>
    <col min="6167" max="6167" width="5.7109375" style="63" customWidth="1"/>
    <col min="6168" max="6400" width="9.140625" style="63"/>
    <col min="6401" max="6401" width="5.28515625" style="63" customWidth="1"/>
    <col min="6402" max="6402" width="49.140625" style="63" customWidth="1"/>
    <col min="6403" max="6403" width="13.5703125" style="63" customWidth="1"/>
    <col min="6404" max="6404" width="10" style="63" customWidth="1"/>
    <col min="6405" max="6405" width="11.28515625" style="63" customWidth="1"/>
    <col min="6406" max="6406" width="11.140625" style="63" customWidth="1"/>
    <col min="6407" max="6407" width="11.42578125" style="63" customWidth="1"/>
    <col min="6408" max="6408" width="10.7109375" style="63" customWidth="1"/>
    <col min="6409" max="6409" width="8.85546875" style="63" customWidth="1"/>
    <col min="6410" max="6410" width="11" style="63" customWidth="1"/>
    <col min="6411" max="6411" width="15" style="63" customWidth="1"/>
    <col min="6412" max="6412" width="9.85546875" style="63" customWidth="1"/>
    <col min="6413" max="6413" width="10.5703125" style="63" customWidth="1"/>
    <col min="6414" max="6414" width="9" style="63" customWidth="1"/>
    <col min="6415" max="6415" width="5.85546875" style="63" customWidth="1"/>
    <col min="6416" max="6416" width="6.7109375" style="63" customWidth="1"/>
    <col min="6417" max="6417" width="6.42578125" style="63" customWidth="1"/>
    <col min="6418" max="6418" width="5.85546875" style="63" customWidth="1"/>
    <col min="6419" max="6419" width="6.28515625" style="63" customWidth="1"/>
    <col min="6420" max="6421" width="5.140625" style="63" customWidth="1"/>
    <col min="6422" max="6422" width="6.85546875" style="63" customWidth="1"/>
    <col min="6423" max="6423" width="5.7109375" style="63" customWidth="1"/>
    <col min="6424" max="6656" width="9.140625" style="63"/>
    <col min="6657" max="6657" width="5.28515625" style="63" customWidth="1"/>
    <col min="6658" max="6658" width="49.140625" style="63" customWidth="1"/>
    <col min="6659" max="6659" width="13.5703125" style="63" customWidth="1"/>
    <col min="6660" max="6660" width="10" style="63" customWidth="1"/>
    <col min="6661" max="6661" width="11.28515625" style="63" customWidth="1"/>
    <col min="6662" max="6662" width="11.140625" style="63" customWidth="1"/>
    <col min="6663" max="6663" width="11.42578125" style="63" customWidth="1"/>
    <col min="6664" max="6664" width="10.7109375" style="63" customWidth="1"/>
    <col min="6665" max="6665" width="8.85546875" style="63" customWidth="1"/>
    <col min="6666" max="6666" width="11" style="63" customWidth="1"/>
    <col min="6667" max="6667" width="15" style="63" customWidth="1"/>
    <col min="6668" max="6668" width="9.85546875" style="63" customWidth="1"/>
    <col min="6669" max="6669" width="10.5703125" style="63" customWidth="1"/>
    <col min="6670" max="6670" width="9" style="63" customWidth="1"/>
    <col min="6671" max="6671" width="5.85546875" style="63" customWidth="1"/>
    <col min="6672" max="6672" width="6.7109375" style="63" customWidth="1"/>
    <col min="6673" max="6673" width="6.42578125" style="63" customWidth="1"/>
    <col min="6674" max="6674" width="5.85546875" style="63" customWidth="1"/>
    <col min="6675" max="6675" width="6.28515625" style="63" customWidth="1"/>
    <col min="6676" max="6677" width="5.140625" style="63" customWidth="1"/>
    <col min="6678" max="6678" width="6.85546875" style="63" customWidth="1"/>
    <col min="6679" max="6679" width="5.7109375" style="63" customWidth="1"/>
    <col min="6680" max="6912" width="9.140625" style="63"/>
    <col min="6913" max="6913" width="5.28515625" style="63" customWidth="1"/>
    <col min="6914" max="6914" width="49.140625" style="63" customWidth="1"/>
    <col min="6915" max="6915" width="13.5703125" style="63" customWidth="1"/>
    <col min="6916" max="6916" width="10" style="63" customWidth="1"/>
    <col min="6917" max="6917" width="11.28515625" style="63" customWidth="1"/>
    <col min="6918" max="6918" width="11.140625" style="63" customWidth="1"/>
    <col min="6919" max="6919" width="11.42578125" style="63" customWidth="1"/>
    <col min="6920" max="6920" width="10.7109375" style="63" customWidth="1"/>
    <col min="6921" max="6921" width="8.85546875" style="63" customWidth="1"/>
    <col min="6922" max="6922" width="11" style="63" customWidth="1"/>
    <col min="6923" max="6923" width="15" style="63" customWidth="1"/>
    <col min="6924" max="6924" width="9.85546875" style="63" customWidth="1"/>
    <col min="6925" max="6925" width="10.5703125" style="63" customWidth="1"/>
    <col min="6926" max="6926" width="9" style="63" customWidth="1"/>
    <col min="6927" max="6927" width="5.85546875" style="63" customWidth="1"/>
    <col min="6928" max="6928" width="6.7109375" style="63" customWidth="1"/>
    <col min="6929" max="6929" width="6.42578125" style="63" customWidth="1"/>
    <col min="6930" max="6930" width="5.85546875" style="63" customWidth="1"/>
    <col min="6931" max="6931" width="6.28515625" style="63" customWidth="1"/>
    <col min="6932" max="6933" width="5.140625" style="63" customWidth="1"/>
    <col min="6934" max="6934" width="6.85546875" style="63" customWidth="1"/>
    <col min="6935" max="6935" width="5.7109375" style="63" customWidth="1"/>
    <col min="6936" max="7168" width="9.140625" style="63"/>
    <col min="7169" max="7169" width="5.28515625" style="63" customWidth="1"/>
    <col min="7170" max="7170" width="49.140625" style="63" customWidth="1"/>
    <col min="7171" max="7171" width="13.5703125" style="63" customWidth="1"/>
    <col min="7172" max="7172" width="10" style="63" customWidth="1"/>
    <col min="7173" max="7173" width="11.28515625" style="63" customWidth="1"/>
    <col min="7174" max="7174" width="11.140625" style="63" customWidth="1"/>
    <col min="7175" max="7175" width="11.42578125" style="63" customWidth="1"/>
    <col min="7176" max="7176" width="10.7109375" style="63" customWidth="1"/>
    <col min="7177" max="7177" width="8.85546875" style="63" customWidth="1"/>
    <col min="7178" max="7178" width="11" style="63" customWidth="1"/>
    <col min="7179" max="7179" width="15" style="63" customWidth="1"/>
    <col min="7180" max="7180" width="9.85546875" style="63" customWidth="1"/>
    <col min="7181" max="7181" width="10.5703125" style="63" customWidth="1"/>
    <col min="7182" max="7182" width="9" style="63" customWidth="1"/>
    <col min="7183" max="7183" width="5.85546875" style="63" customWidth="1"/>
    <col min="7184" max="7184" width="6.7109375" style="63" customWidth="1"/>
    <col min="7185" max="7185" width="6.42578125" style="63" customWidth="1"/>
    <col min="7186" max="7186" width="5.85546875" style="63" customWidth="1"/>
    <col min="7187" max="7187" width="6.28515625" style="63" customWidth="1"/>
    <col min="7188" max="7189" width="5.140625" style="63" customWidth="1"/>
    <col min="7190" max="7190" width="6.85546875" style="63" customWidth="1"/>
    <col min="7191" max="7191" width="5.7109375" style="63" customWidth="1"/>
    <col min="7192" max="7424" width="9.140625" style="63"/>
    <col min="7425" max="7425" width="5.28515625" style="63" customWidth="1"/>
    <col min="7426" max="7426" width="49.140625" style="63" customWidth="1"/>
    <col min="7427" max="7427" width="13.5703125" style="63" customWidth="1"/>
    <col min="7428" max="7428" width="10" style="63" customWidth="1"/>
    <col min="7429" max="7429" width="11.28515625" style="63" customWidth="1"/>
    <col min="7430" max="7430" width="11.140625" style="63" customWidth="1"/>
    <col min="7431" max="7431" width="11.42578125" style="63" customWidth="1"/>
    <col min="7432" max="7432" width="10.7109375" style="63" customWidth="1"/>
    <col min="7433" max="7433" width="8.85546875" style="63" customWidth="1"/>
    <col min="7434" max="7434" width="11" style="63" customWidth="1"/>
    <col min="7435" max="7435" width="15" style="63" customWidth="1"/>
    <col min="7436" max="7436" width="9.85546875" style="63" customWidth="1"/>
    <col min="7437" max="7437" width="10.5703125" style="63" customWidth="1"/>
    <col min="7438" max="7438" width="9" style="63" customWidth="1"/>
    <col min="7439" max="7439" width="5.85546875" style="63" customWidth="1"/>
    <col min="7440" max="7440" width="6.7109375" style="63" customWidth="1"/>
    <col min="7441" max="7441" width="6.42578125" style="63" customWidth="1"/>
    <col min="7442" max="7442" width="5.85546875" style="63" customWidth="1"/>
    <col min="7443" max="7443" width="6.28515625" style="63" customWidth="1"/>
    <col min="7444" max="7445" width="5.140625" style="63" customWidth="1"/>
    <col min="7446" max="7446" width="6.85546875" style="63" customWidth="1"/>
    <col min="7447" max="7447" width="5.7109375" style="63" customWidth="1"/>
    <col min="7448" max="7680" width="9.140625" style="63"/>
    <col min="7681" max="7681" width="5.28515625" style="63" customWidth="1"/>
    <col min="7682" max="7682" width="49.140625" style="63" customWidth="1"/>
    <col min="7683" max="7683" width="13.5703125" style="63" customWidth="1"/>
    <col min="7684" max="7684" width="10" style="63" customWidth="1"/>
    <col min="7685" max="7685" width="11.28515625" style="63" customWidth="1"/>
    <col min="7686" max="7686" width="11.140625" style="63" customWidth="1"/>
    <col min="7687" max="7687" width="11.42578125" style="63" customWidth="1"/>
    <col min="7688" max="7688" width="10.7109375" style="63" customWidth="1"/>
    <col min="7689" max="7689" width="8.85546875" style="63" customWidth="1"/>
    <col min="7690" max="7690" width="11" style="63" customWidth="1"/>
    <col min="7691" max="7691" width="15" style="63" customWidth="1"/>
    <col min="7692" max="7692" width="9.85546875" style="63" customWidth="1"/>
    <col min="7693" max="7693" width="10.5703125" style="63" customWidth="1"/>
    <col min="7694" max="7694" width="9" style="63" customWidth="1"/>
    <col min="7695" max="7695" width="5.85546875" style="63" customWidth="1"/>
    <col min="7696" max="7696" width="6.7109375" style="63" customWidth="1"/>
    <col min="7697" max="7697" width="6.42578125" style="63" customWidth="1"/>
    <col min="7698" max="7698" width="5.85546875" style="63" customWidth="1"/>
    <col min="7699" max="7699" width="6.28515625" style="63" customWidth="1"/>
    <col min="7700" max="7701" width="5.140625" style="63" customWidth="1"/>
    <col min="7702" max="7702" width="6.85546875" style="63" customWidth="1"/>
    <col min="7703" max="7703" width="5.7109375" style="63" customWidth="1"/>
    <col min="7704" max="7936" width="9.140625" style="63"/>
    <col min="7937" max="7937" width="5.28515625" style="63" customWidth="1"/>
    <col min="7938" max="7938" width="49.140625" style="63" customWidth="1"/>
    <col min="7939" max="7939" width="13.5703125" style="63" customWidth="1"/>
    <col min="7940" max="7940" width="10" style="63" customWidth="1"/>
    <col min="7941" max="7941" width="11.28515625" style="63" customWidth="1"/>
    <col min="7942" max="7942" width="11.140625" style="63" customWidth="1"/>
    <col min="7943" max="7943" width="11.42578125" style="63" customWidth="1"/>
    <col min="7944" max="7944" width="10.7109375" style="63" customWidth="1"/>
    <col min="7945" max="7945" width="8.85546875" style="63" customWidth="1"/>
    <col min="7946" max="7946" width="11" style="63" customWidth="1"/>
    <col min="7947" max="7947" width="15" style="63" customWidth="1"/>
    <col min="7948" max="7948" width="9.85546875" style="63" customWidth="1"/>
    <col min="7949" max="7949" width="10.5703125" style="63" customWidth="1"/>
    <col min="7950" max="7950" width="9" style="63" customWidth="1"/>
    <col min="7951" max="7951" width="5.85546875" style="63" customWidth="1"/>
    <col min="7952" max="7952" width="6.7109375" style="63" customWidth="1"/>
    <col min="7953" max="7953" width="6.42578125" style="63" customWidth="1"/>
    <col min="7954" max="7954" width="5.85546875" style="63" customWidth="1"/>
    <col min="7955" max="7955" width="6.28515625" style="63" customWidth="1"/>
    <col min="7956" max="7957" width="5.140625" style="63" customWidth="1"/>
    <col min="7958" max="7958" width="6.85546875" style="63" customWidth="1"/>
    <col min="7959" max="7959" width="5.7109375" style="63" customWidth="1"/>
    <col min="7960" max="8192" width="9.140625" style="63"/>
    <col min="8193" max="8193" width="5.28515625" style="63" customWidth="1"/>
    <col min="8194" max="8194" width="49.140625" style="63" customWidth="1"/>
    <col min="8195" max="8195" width="13.5703125" style="63" customWidth="1"/>
    <col min="8196" max="8196" width="10" style="63" customWidth="1"/>
    <col min="8197" max="8197" width="11.28515625" style="63" customWidth="1"/>
    <col min="8198" max="8198" width="11.140625" style="63" customWidth="1"/>
    <col min="8199" max="8199" width="11.42578125" style="63" customWidth="1"/>
    <col min="8200" max="8200" width="10.7109375" style="63" customWidth="1"/>
    <col min="8201" max="8201" width="8.85546875" style="63" customWidth="1"/>
    <col min="8202" max="8202" width="11" style="63" customWidth="1"/>
    <col min="8203" max="8203" width="15" style="63" customWidth="1"/>
    <col min="8204" max="8204" width="9.85546875" style="63" customWidth="1"/>
    <col min="8205" max="8205" width="10.5703125" style="63" customWidth="1"/>
    <col min="8206" max="8206" width="9" style="63" customWidth="1"/>
    <col min="8207" max="8207" width="5.85546875" style="63" customWidth="1"/>
    <col min="8208" max="8208" width="6.7109375" style="63" customWidth="1"/>
    <col min="8209" max="8209" width="6.42578125" style="63" customWidth="1"/>
    <col min="8210" max="8210" width="5.85546875" style="63" customWidth="1"/>
    <col min="8211" max="8211" width="6.28515625" style="63" customWidth="1"/>
    <col min="8212" max="8213" width="5.140625" style="63" customWidth="1"/>
    <col min="8214" max="8214" width="6.85546875" style="63" customWidth="1"/>
    <col min="8215" max="8215" width="5.7109375" style="63" customWidth="1"/>
    <col min="8216" max="8448" width="9.140625" style="63"/>
    <col min="8449" max="8449" width="5.28515625" style="63" customWidth="1"/>
    <col min="8450" max="8450" width="49.140625" style="63" customWidth="1"/>
    <col min="8451" max="8451" width="13.5703125" style="63" customWidth="1"/>
    <col min="8452" max="8452" width="10" style="63" customWidth="1"/>
    <col min="8453" max="8453" width="11.28515625" style="63" customWidth="1"/>
    <col min="8454" max="8454" width="11.140625" style="63" customWidth="1"/>
    <col min="8455" max="8455" width="11.42578125" style="63" customWidth="1"/>
    <col min="8456" max="8456" width="10.7109375" style="63" customWidth="1"/>
    <col min="8457" max="8457" width="8.85546875" style="63" customWidth="1"/>
    <col min="8458" max="8458" width="11" style="63" customWidth="1"/>
    <col min="8459" max="8459" width="15" style="63" customWidth="1"/>
    <col min="8460" max="8460" width="9.85546875" style="63" customWidth="1"/>
    <col min="8461" max="8461" width="10.5703125" style="63" customWidth="1"/>
    <col min="8462" max="8462" width="9" style="63" customWidth="1"/>
    <col min="8463" max="8463" width="5.85546875" style="63" customWidth="1"/>
    <col min="8464" max="8464" width="6.7109375" style="63" customWidth="1"/>
    <col min="8465" max="8465" width="6.42578125" style="63" customWidth="1"/>
    <col min="8466" max="8466" width="5.85546875" style="63" customWidth="1"/>
    <col min="8467" max="8467" width="6.28515625" style="63" customWidth="1"/>
    <col min="8468" max="8469" width="5.140625" style="63" customWidth="1"/>
    <col min="8470" max="8470" width="6.85546875" style="63" customWidth="1"/>
    <col min="8471" max="8471" width="5.7109375" style="63" customWidth="1"/>
    <col min="8472" max="8704" width="9.140625" style="63"/>
    <col min="8705" max="8705" width="5.28515625" style="63" customWidth="1"/>
    <col min="8706" max="8706" width="49.140625" style="63" customWidth="1"/>
    <col min="8707" max="8707" width="13.5703125" style="63" customWidth="1"/>
    <col min="8708" max="8708" width="10" style="63" customWidth="1"/>
    <col min="8709" max="8709" width="11.28515625" style="63" customWidth="1"/>
    <col min="8710" max="8710" width="11.140625" style="63" customWidth="1"/>
    <col min="8711" max="8711" width="11.42578125" style="63" customWidth="1"/>
    <col min="8712" max="8712" width="10.7109375" style="63" customWidth="1"/>
    <col min="8713" max="8713" width="8.85546875" style="63" customWidth="1"/>
    <col min="8714" max="8714" width="11" style="63" customWidth="1"/>
    <col min="8715" max="8715" width="15" style="63" customWidth="1"/>
    <col min="8716" max="8716" width="9.85546875" style="63" customWidth="1"/>
    <col min="8717" max="8717" width="10.5703125" style="63" customWidth="1"/>
    <col min="8718" max="8718" width="9" style="63" customWidth="1"/>
    <col min="8719" max="8719" width="5.85546875" style="63" customWidth="1"/>
    <col min="8720" max="8720" width="6.7109375" style="63" customWidth="1"/>
    <col min="8721" max="8721" width="6.42578125" style="63" customWidth="1"/>
    <col min="8722" max="8722" width="5.85546875" style="63" customWidth="1"/>
    <col min="8723" max="8723" width="6.28515625" style="63" customWidth="1"/>
    <col min="8724" max="8725" width="5.140625" style="63" customWidth="1"/>
    <col min="8726" max="8726" width="6.85546875" style="63" customWidth="1"/>
    <col min="8727" max="8727" width="5.7109375" style="63" customWidth="1"/>
    <col min="8728" max="8960" width="9.140625" style="63"/>
    <col min="8961" max="8961" width="5.28515625" style="63" customWidth="1"/>
    <col min="8962" max="8962" width="49.140625" style="63" customWidth="1"/>
    <col min="8963" max="8963" width="13.5703125" style="63" customWidth="1"/>
    <col min="8964" max="8964" width="10" style="63" customWidth="1"/>
    <col min="8965" max="8965" width="11.28515625" style="63" customWidth="1"/>
    <col min="8966" max="8966" width="11.140625" style="63" customWidth="1"/>
    <col min="8967" max="8967" width="11.42578125" style="63" customWidth="1"/>
    <col min="8968" max="8968" width="10.7109375" style="63" customWidth="1"/>
    <col min="8969" max="8969" width="8.85546875" style="63" customWidth="1"/>
    <col min="8970" max="8970" width="11" style="63" customWidth="1"/>
    <col min="8971" max="8971" width="15" style="63" customWidth="1"/>
    <col min="8972" max="8972" width="9.85546875" style="63" customWidth="1"/>
    <col min="8973" max="8973" width="10.5703125" style="63" customWidth="1"/>
    <col min="8974" max="8974" width="9" style="63" customWidth="1"/>
    <col min="8975" max="8975" width="5.85546875" style="63" customWidth="1"/>
    <col min="8976" max="8976" width="6.7109375" style="63" customWidth="1"/>
    <col min="8977" max="8977" width="6.42578125" style="63" customWidth="1"/>
    <col min="8978" max="8978" width="5.85546875" style="63" customWidth="1"/>
    <col min="8979" max="8979" width="6.28515625" style="63" customWidth="1"/>
    <col min="8980" max="8981" width="5.140625" style="63" customWidth="1"/>
    <col min="8982" max="8982" width="6.85546875" style="63" customWidth="1"/>
    <col min="8983" max="8983" width="5.7109375" style="63" customWidth="1"/>
    <col min="8984" max="9216" width="9.140625" style="63"/>
    <col min="9217" max="9217" width="5.28515625" style="63" customWidth="1"/>
    <col min="9218" max="9218" width="49.140625" style="63" customWidth="1"/>
    <col min="9219" max="9219" width="13.5703125" style="63" customWidth="1"/>
    <col min="9220" max="9220" width="10" style="63" customWidth="1"/>
    <col min="9221" max="9221" width="11.28515625" style="63" customWidth="1"/>
    <col min="9222" max="9222" width="11.140625" style="63" customWidth="1"/>
    <col min="9223" max="9223" width="11.42578125" style="63" customWidth="1"/>
    <col min="9224" max="9224" width="10.7109375" style="63" customWidth="1"/>
    <col min="9225" max="9225" width="8.85546875" style="63" customWidth="1"/>
    <col min="9226" max="9226" width="11" style="63" customWidth="1"/>
    <col min="9227" max="9227" width="15" style="63" customWidth="1"/>
    <col min="9228" max="9228" width="9.85546875" style="63" customWidth="1"/>
    <col min="9229" max="9229" width="10.5703125" style="63" customWidth="1"/>
    <col min="9230" max="9230" width="9" style="63" customWidth="1"/>
    <col min="9231" max="9231" width="5.85546875" style="63" customWidth="1"/>
    <col min="9232" max="9232" width="6.7109375" style="63" customWidth="1"/>
    <col min="9233" max="9233" width="6.42578125" style="63" customWidth="1"/>
    <col min="9234" max="9234" width="5.85546875" style="63" customWidth="1"/>
    <col min="9235" max="9235" width="6.28515625" style="63" customWidth="1"/>
    <col min="9236" max="9237" width="5.140625" style="63" customWidth="1"/>
    <col min="9238" max="9238" width="6.85546875" style="63" customWidth="1"/>
    <col min="9239" max="9239" width="5.7109375" style="63" customWidth="1"/>
    <col min="9240" max="9472" width="9.140625" style="63"/>
    <col min="9473" max="9473" width="5.28515625" style="63" customWidth="1"/>
    <col min="9474" max="9474" width="49.140625" style="63" customWidth="1"/>
    <col min="9475" max="9475" width="13.5703125" style="63" customWidth="1"/>
    <col min="9476" max="9476" width="10" style="63" customWidth="1"/>
    <col min="9477" max="9477" width="11.28515625" style="63" customWidth="1"/>
    <col min="9478" max="9478" width="11.140625" style="63" customWidth="1"/>
    <col min="9479" max="9479" width="11.42578125" style="63" customWidth="1"/>
    <col min="9480" max="9480" width="10.7109375" style="63" customWidth="1"/>
    <col min="9481" max="9481" width="8.85546875" style="63" customWidth="1"/>
    <col min="9482" max="9482" width="11" style="63" customWidth="1"/>
    <col min="9483" max="9483" width="15" style="63" customWidth="1"/>
    <col min="9484" max="9484" width="9.85546875" style="63" customWidth="1"/>
    <col min="9485" max="9485" width="10.5703125" style="63" customWidth="1"/>
    <col min="9486" max="9486" width="9" style="63" customWidth="1"/>
    <col min="9487" max="9487" width="5.85546875" style="63" customWidth="1"/>
    <col min="9488" max="9488" width="6.7109375" style="63" customWidth="1"/>
    <col min="9489" max="9489" width="6.42578125" style="63" customWidth="1"/>
    <col min="9490" max="9490" width="5.85546875" style="63" customWidth="1"/>
    <col min="9491" max="9491" width="6.28515625" style="63" customWidth="1"/>
    <col min="9492" max="9493" width="5.140625" style="63" customWidth="1"/>
    <col min="9494" max="9494" width="6.85546875" style="63" customWidth="1"/>
    <col min="9495" max="9495" width="5.7109375" style="63" customWidth="1"/>
    <col min="9496" max="9728" width="9.140625" style="63"/>
    <col min="9729" max="9729" width="5.28515625" style="63" customWidth="1"/>
    <col min="9730" max="9730" width="49.140625" style="63" customWidth="1"/>
    <col min="9731" max="9731" width="13.5703125" style="63" customWidth="1"/>
    <col min="9732" max="9732" width="10" style="63" customWidth="1"/>
    <col min="9733" max="9733" width="11.28515625" style="63" customWidth="1"/>
    <col min="9734" max="9734" width="11.140625" style="63" customWidth="1"/>
    <col min="9735" max="9735" width="11.42578125" style="63" customWidth="1"/>
    <col min="9736" max="9736" width="10.7109375" style="63" customWidth="1"/>
    <col min="9737" max="9737" width="8.85546875" style="63" customWidth="1"/>
    <col min="9738" max="9738" width="11" style="63" customWidth="1"/>
    <col min="9739" max="9739" width="15" style="63" customWidth="1"/>
    <col min="9740" max="9740" width="9.85546875" style="63" customWidth="1"/>
    <col min="9741" max="9741" width="10.5703125" style="63" customWidth="1"/>
    <col min="9742" max="9742" width="9" style="63" customWidth="1"/>
    <col min="9743" max="9743" width="5.85546875" style="63" customWidth="1"/>
    <col min="9744" max="9744" width="6.7109375" style="63" customWidth="1"/>
    <col min="9745" max="9745" width="6.42578125" style="63" customWidth="1"/>
    <col min="9746" max="9746" width="5.85546875" style="63" customWidth="1"/>
    <col min="9747" max="9747" width="6.28515625" style="63" customWidth="1"/>
    <col min="9748" max="9749" width="5.140625" style="63" customWidth="1"/>
    <col min="9750" max="9750" width="6.85546875" style="63" customWidth="1"/>
    <col min="9751" max="9751" width="5.7109375" style="63" customWidth="1"/>
    <col min="9752" max="9984" width="9.140625" style="63"/>
    <col min="9985" max="9985" width="5.28515625" style="63" customWidth="1"/>
    <col min="9986" max="9986" width="49.140625" style="63" customWidth="1"/>
    <col min="9987" max="9987" width="13.5703125" style="63" customWidth="1"/>
    <col min="9988" max="9988" width="10" style="63" customWidth="1"/>
    <col min="9989" max="9989" width="11.28515625" style="63" customWidth="1"/>
    <col min="9990" max="9990" width="11.140625" style="63" customWidth="1"/>
    <col min="9991" max="9991" width="11.42578125" style="63" customWidth="1"/>
    <col min="9992" max="9992" width="10.7109375" style="63" customWidth="1"/>
    <col min="9993" max="9993" width="8.85546875" style="63" customWidth="1"/>
    <col min="9994" max="9994" width="11" style="63" customWidth="1"/>
    <col min="9995" max="9995" width="15" style="63" customWidth="1"/>
    <col min="9996" max="9996" width="9.85546875" style="63" customWidth="1"/>
    <col min="9997" max="9997" width="10.5703125" style="63" customWidth="1"/>
    <col min="9998" max="9998" width="9" style="63" customWidth="1"/>
    <col min="9999" max="9999" width="5.85546875" style="63" customWidth="1"/>
    <col min="10000" max="10000" width="6.7109375" style="63" customWidth="1"/>
    <col min="10001" max="10001" width="6.42578125" style="63" customWidth="1"/>
    <col min="10002" max="10002" width="5.85546875" style="63" customWidth="1"/>
    <col min="10003" max="10003" width="6.28515625" style="63" customWidth="1"/>
    <col min="10004" max="10005" width="5.140625" style="63" customWidth="1"/>
    <col min="10006" max="10006" width="6.85546875" style="63" customWidth="1"/>
    <col min="10007" max="10007" width="5.7109375" style="63" customWidth="1"/>
    <col min="10008" max="10240" width="9.140625" style="63"/>
    <col min="10241" max="10241" width="5.28515625" style="63" customWidth="1"/>
    <col min="10242" max="10242" width="49.140625" style="63" customWidth="1"/>
    <col min="10243" max="10243" width="13.5703125" style="63" customWidth="1"/>
    <col min="10244" max="10244" width="10" style="63" customWidth="1"/>
    <col min="10245" max="10245" width="11.28515625" style="63" customWidth="1"/>
    <col min="10246" max="10246" width="11.140625" style="63" customWidth="1"/>
    <col min="10247" max="10247" width="11.42578125" style="63" customWidth="1"/>
    <col min="10248" max="10248" width="10.7109375" style="63" customWidth="1"/>
    <col min="10249" max="10249" width="8.85546875" style="63" customWidth="1"/>
    <col min="10250" max="10250" width="11" style="63" customWidth="1"/>
    <col min="10251" max="10251" width="15" style="63" customWidth="1"/>
    <col min="10252" max="10252" width="9.85546875" style="63" customWidth="1"/>
    <col min="10253" max="10253" width="10.5703125" style="63" customWidth="1"/>
    <col min="10254" max="10254" width="9" style="63" customWidth="1"/>
    <col min="10255" max="10255" width="5.85546875" style="63" customWidth="1"/>
    <col min="10256" max="10256" width="6.7109375" style="63" customWidth="1"/>
    <col min="10257" max="10257" width="6.42578125" style="63" customWidth="1"/>
    <col min="10258" max="10258" width="5.85546875" style="63" customWidth="1"/>
    <col min="10259" max="10259" width="6.28515625" style="63" customWidth="1"/>
    <col min="10260" max="10261" width="5.140625" style="63" customWidth="1"/>
    <col min="10262" max="10262" width="6.85546875" style="63" customWidth="1"/>
    <col min="10263" max="10263" width="5.7109375" style="63" customWidth="1"/>
    <col min="10264" max="10496" width="9.140625" style="63"/>
    <col min="10497" max="10497" width="5.28515625" style="63" customWidth="1"/>
    <col min="10498" max="10498" width="49.140625" style="63" customWidth="1"/>
    <col min="10499" max="10499" width="13.5703125" style="63" customWidth="1"/>
    <col min="10500" max="10500" width="10" style="63" customWidth="1"/>
    <col min="10501" max="10501" width="11.28515625" style="63" customWidth="1"/>
    <col min="10502" max="10502" width="11.140625" style="63" customWidth="1"/>
    <col min="10503" max="10503" width="11.42578125" style="63" customWidth="1"/>
    <col min="10504" max="10504" width="10.7109375" style="63" customWidth="1"/>
    <col min="10505" max="10505" width="8.85546875" style="63" customWidth="1"/>
    <col min="10506" max="10506" width="11" style="63" customWidth="1"/>
    <col min="10507" max="10507" width="15" style="63" customWidth="1"/>
    <col min="10508" max="10508" width="9.85546875" style="63" customWidth="1"/>
    <col min="10509" max="10509" width="10.5703125" style="63" customWidth="1"/>
    <col min="10510" max="10510" width="9" style="63" customWidth="1"/>
    <col min="10511" max="10511" width="5.85546875" style="63" customWidth="1"/>
    <col min="10512" max="10512" width="6.7109375" style="63" customWidth="1"/>
    <col min="10513" max="10513" width="6.42578125" style="63" customWidth="1"/>
    <col min="10514" max="10514" width="5.85546875" style="63" customWidth="1"/>
    <col min="10515" max="10515" width="6.28515625" style="63" customWidth="1"/>
    <col min="10516" max="10517" width="5.140625" style="63" customWidth="1"/>
    <col min="10518" max="10518" width="6.85546875" style="63" customWidth="1"/>
    <col min="10519" max="10519" width="5.7109375" style="63" customWidth="1"/>
    <col min="10520" max="10752" width="9.140625" style="63"/>
    <col min="10753" max="10753" width="5.28515625" style="63" customWidth="1"/>
    <col min="10754" max="10754" width="49.140625" style="63" customWidth="1"/>
    <col min="10755" max="10755" width="13.5703125" style="63" customWidth="1"/>
    <col min="10756" max="10756" width="10" style="63" customWidth="1"/>
    <col min="10757" max="10757" width="11.28515625" style="63" customWidth="1"/>
    <col min="10758" max="10758" width="11.140625" style="63" customWidth="1"/>
    <col min="10759" max="10759" width="11.42578125" style="63" customWidth="1"/>
    <col min="10760" max="10760" width="10.7109375" style="63" customWidth="1"/>
    <col min="10761" max="10761" width="8.85546875" style="63" customWidth="1"/>
    <col min="10762" max="10762" width="11" style="63" customWidth="1"/>
    <col min="10763" max="10763" width="15" style="63" customWidth="1"/>
    <col min="10764" max="10764" width="9.85546875" style="63" customWidth="1"/>
    <col min="10765" max="10765" width="10.5703125" style="63" customWidth="1"/>
    <col min="10766" max="10766" width="9" style="63" customWidth="1"/>
    <col min="10767" max="10767" width="5.85546875" style="63" customWidth="1"/>
    <col min="10768" max="10768" width="6.7109375" style="63" customWidth="1"/>
    <col min="10769" max="10769" width="6.42578125" style="63" customWidth="1"/>
    <col min="10770" max="10770" width="5.85546875" style="63" customWidth="1"/>
    <col min="10771" max="10771" width="6.28515625" style="63" customWidth="1"/>
    <col min="10772" max="10773" width="5.140625" style="63" customWidth="1"/>
    <col min="10774" max="10774" width="6.85546875" style="63" customWidth="1"/>
    <col min="10775" max="10775" width="5.7109375" style="63" customWidth="1"/>
    <col min="10776" max="11008" width="9.140625" style="63"/>
    <col min="11009" max="11009" width="5.28515625" style="63" customWidth="1"/>
    <col min="11010" max="11010" width="49.140625" style="63" customWidth="1"/>
    <col min="11011" max="11011" width="13.5703125" style="63" customWidth="1"/>
    <col min="11012" max="11012" width="10" style="63" customWidth="1"/>
    <col min="11013" max="11013" width="11.28515625" style="63" customWidth="1"/>
    <col min="11014" max="11014" width="11.140625" style="63" customWidth="1"/>
    <col min="11015" max="11015" width="11.42578125" style="63" customWidth="1"/>
    <col min="11016" max="11016" width="10.7109375" style="63" customWidth="1"/>
    <col min="11017" max="11017" width="8.85546875" style="63" customWidth="1"/>
    <col min="11018" max="11018" width="11" style="63" customWidth="1"/>
    <col min="11019" max="11019" width="15" style="63" customWidth="1"/>
    <col min="11020" max="11020" width="9.85546875" style="63" customWidth="1"/>
    <col min="11021" max="11021" width="10.5703125" style="63" customWidth="1"/>
    <col min="11022" max="11022" width="9" style="63" customWidth="1"/>
    <col min="11023" max="11023" width="5.85546875" style="63" customWidth="1"/>
    <col min="11024" max="11024" width="6.7109375" style="63" customWidth="1"/>
    <col min="11025" max="11025" width="6.42578125" style="63" customWidth="1"/>
    <col min="11026" max="11026" width="5.85546875" style="63" customWidth="1"/>
    <col min="11027" max="11027" width="6.28515625" style="63" customWidth="1"/>
    <col min="11028" max="11029" width="5.140625" style="63" customWidth="1"/>
    <col min="11030" max="11030" width="6.85546875" style="63" customWidth="1"/>
    <col min="11031" max="11031" width="5.7109375" style="63" customWidth="1"/>
    <col min="11032" max="11264" width="9.140625" style="63"/>
    <col min="11265" max="11265" width="5.28515625" style="63" customWidth="1"/>
    <col min="11266" max="11266" width="49.140625" style="63" customWidth="1"/>
    <col min="11267" max="11267" width="13.5703125" style="63" customWidth="1"/>
    <col min="11268" max="11268" width="10" style="63" customWidth="1"/>
    <col min="11269" max="11269" width="11.28515625" style="63" customWidth="1"/>
    <col min="11270" max="11270" width="11.140625" style="63" customWidth="1"/>
    <col min="11271" max="11271" width="11.42578125" style="63" customWidth="1"/>
    <col min="11272" max="11272" width="10.7109375" style="63" customWidth="1"/>
    <col min="11273" max="11273" width="8.85546875" style="63" customWidth="1"/>
    <col min="11274" max="11274" width="11" style="63" customWidth="1"/>
    <col min="11275" max="11275" width="15" style="63" customWidth="1"/>
    <col min="11276" max="11276" width="9.85546875" style="63" customWidth="1"/>
    <col min="11277" max="11277" width="10.5703125" style="63" customWidth="1"/>
    <col min="11278" max="11278" width="9" style="63" customWidth="1"/>
    <col min="11279" max="11279" width="5.85546875" style="63" customWidth="1"/>
    <col min="11280" max="11280" width="6.7109375" style="63" customWidth="1"/>
    <col min="11281" max="11281" width="6.42578125" style="63" customWidth="1"/>
    <col min="11282" max="11282" width="5.85546875" style="63" customWidth="1"/>
    <col min="11283" max="11283" width="6.28515625" style="63" customWidth="1"/>
    <col min="11284" max="11285" width="5.140625" style="63" customWidth="1"/>
    <col min="11286" max="11286" width="6.85546875" style="63" customWidth="1"/>
    <col min="11287" max="11287" width="5.7109375" style="63" customWidth="1"/>
    <col min="11288" max="11520" width="9.140625" style="63"/>
    <col min="11521" max="11521" width="5.28515625" style="63" customWidth="1"/>
    <col min="11522" max="11522" width="49.140625" style="63" customWidth="1"/>
    <col min="11523" max="11523" width="13.5703125" style="63" customWidth="1"/>
    <col min="11524" max="11524" width="10" style="63" customWidth="1"/>
    <col min="11525" max="11525" width="11.28515625" style="63" customWidth="1"/>
    <col min="11526" max="11526" width="11.140625" style="63" customWidth="1"/>
    <col min="11527" max="11527" width="11.42578125" style="63" customWidth="1"/>
    <col min="11528" max="11528" width="10.7109375" style="63" customWidth="1"/>
    <col min="11529" max="11529" width="8.85546875" style="63" customWidth="1"/>
    <col min="11530" max="11530" width="11" style="63" customWidth="1"/>
    <col min="11531" max="11531" width="15" style="63" customWidth="1"/>
    <col min="11532" max="11532" width="9.85546875" style="63" customWidth="1"/>
    <col min="11533" max="11533" width="10.5703125" style="63" customWidth="1"/>
    <col min="11534" max="11534" width="9" style="63" customWidth="1"/>
    <col min="11535" max="11535" width="5.85546875" style="63" customWidth="1"/>
    <col min="11536" max="11536" width="6.7109375" style="63" customWidth="1"/>
    <col min="11537" max="11537" width="6.42578125" style="63" customWidth="1"/>
    <col min="11538" max="11538" width="5.85546875" style="63" customWidth="1"/>
    <col min="11539" max="11539" width="6.28515625" style="63" customWidth="1"/>
    <col min="11540" max="11541" width="5.140625" style="63" customWidth="1"/>
    <col min="11542" max="11542" width="6.85546875" style="63" customWidth="1"/>
    <col min="11543" max="11543" width="5.7109375" style="63" customWidth="1"/>
    <col min="11544" max="11776" width="9.140625" style="63"/>
    <col min="11777" max="11777" width="5.28515625" style="63" customWidth="1"/>
    <col min="11778" max="11778" width="49.140625" style="63" customWidth="1"/>
    <col min="11779" max="11779" width="13.5703125" style="63" customWidth="1"/>
    <col min="11780" max="11780" width="10" style="63" customWidth="1"/>
    <col min="11781" max="11781" width="11.28515625" style="63" customWidth="1"/>
    <col min="11782" max="11782" width="11.140625" style="63" customWidth="1"/>
    <col min="11783" max="11783" width="11.42578125" style="63" customWidth="1"/>
    <col min="11784" max="11784" width="10.7109375" style="63" customWidth="1"/>
    <col min="11785" max="11785" width="8.85546875" style="63" customWidth="1"/>
    <col min="11786" max="11786" width="11" style="63" customWidth="1"/>
    <col min="11787" max="11787" width="15" style="63" customWidth="1"/>
    <col min="11788" max="11788" width="9.85546875" style="63" customWidth="1"/>
    <col min="11789" max="11789" width="10.5703125" style="63" customWidth="1"/>
    <col min="11790" max="11790" width="9" style="63" customWidth="1"/>
    <col min="11791" max="11791" width="5.85546875" style="63" customWidth="1"/>
    <col min="11792" max="11792" width="6.7109375" style="63" customWidth="1"/>
    <col min="11793" max="11793" width="6.42578125" style="63" customWidth="1"/>
    <col min="11794" max="11794" width="5.85546875" style="63" customWidth="1"/>
    <col min="11795" max="11795" width="6.28515625" style="63" customWidth="1"/>
    <col min="11796" max="11797" width="5.140625" style="63" customWidth="1"/>
    <col min="11798" max="11798" width="6.85546875" style="63" customWidth="1"/>
    <col min="11799" max="11799" width="5.7109375" style="63" customWidth="1"/>
    <col min="11800" max="12032" width="9.140625" style="63"/>
    <col min="12033" max="12033" width="5.28515625" style="63" customWidth="1"/>
    <col min="12034" max="12034" width="49.140625" style="63" customWidth="1"/>
    <col min="12035" max="12035" width="13.5703125" style="63" customWidth="1"/>
    <col min="12036" max="12036" width="10" style="63" customWidth="1"/>
    <col min="12037" max="12037" width="11.28515625" style="63" customWidth="1"/>
    <col min="12038" max="12038" width="11.140625" style="63" customWidth="1"/>
    <col min="12039" max="12039" width="11.42578125" style="63" customWidth="1"/>
    <col min="12040" max="12040" width="10.7109375" style="63" customWidth="1"/>
    <col min="12041" max="12041" width="8.85546875" style="63" customWidth="1"/>
    <col min="12042" max="12042" width="11" style="63" customWidth="1"/>
    <col min="12043" max="12043" width="15" style="63" customWidth="1"/>
    <col min="12044" max="12044" width="9.85546875" style="63" customWidth="1"/>
    <col min="12045" max="12045" width="10.5703125" style="63" customWidth="1"/>
    <col min="12046" max="12046" width="9" style="63" customWidth="1"/>
    <col min="12047" max="12047" width="5.85546875" style="63" customWidth="1"/>
    <col min="12048" max="12048" width="6.7109375" style="63" customWidth="1"/>
    <col min="12049" max="12049" width="6.42578125" style="63" customWidth="1"/>
    <col min="12050" max="12050" width="5.85546875" style="63" customWidth="1"/>
    <col min="12051" max="12051" width="6.28515625" style="63" customWidth="1"/>
    <col min="12052" max="12053" width="5.140625" style="63" customWidth="1"/>
    <col min="12054" max="12054" width="6.85546875" style="63" customWidth="1"/>
    <col min="12055" max="12055" width="5.7109375" style="63" customWidth="1"/>
    <col min="12056" max="12288" width="9.140625" style="63"/>
    <col min="12289" max="12289" width="5.28515625" style="63" customWidth="1"/>
    <col min="12290" max="12290" width="49.140625" style="63" customWidth="1"/>
    <col min="12291" max="12291" width="13.5703125" style="63" customWidth="1"/>
    <col min="12292" max="12292" width="10" style="63" customWidth="1"/>
    <col min="12293" max="12293" width="11.28515625" style="63" customWidth="1"/>
    <col min="12294" max="12294" width="11.140625" style="63" customWidth="1"/>
    <col min="12295" max="12295" width="11.42578125" style="63" customWidth="1"/>
    <col min="12296" max="12296" width="10.7109375" style="63" customWidth="1"/>
    <col min="12297" max="12297" width="8.85546875" style="63" customWidth="1"/>
    <col min="12298" max="12298" width="11" style="63" customWidth="1"/>
    <col min="12299" max="12299" width="15" style="63" customWidth="1"/>
    <col min="12300" max="12300" width="9.85546875" style="63" customWidth="1"/>
    <col min="12301" max="12301" width="10.5703125" style="63" customWidth="1"/>
    <col min="12302" max="12302" width="9" style="63" customWidth="1"/>
    <col min="12303" max="12303" width="5.85546875" style="63" customWidth="1"/>
    <col min="12304" max="12304" width="6.7109375" style="63" customWidth="1"/>
    <col min="12305" max="12305" width="6.42578125" style="63" customWidth="1"/>
    <col min="12306" max="12306" width="5.85546875" style="63" customWidth="1"/>
    <col min="12307" max="12307" width="6.28515625" style="63" customWidth="1"/>
    <col min="12308" max="12309" width="5.140625" style="63" customWidth="1"/>
    <col min="12310" max="12310" width="6.85546875" style="63" customWidth="1"/>
    <col min="12311" max="12311" width="5.7109375" style="63" customWidth="1"/>
    <col min="12312" max="12544" width="9.140625" style="63"/>
    <col min="12545" max="12545" width="5.28515625" style="63" customWidth="1"/>
    <col min="12546" max="12546" width="49.140625" style="63" customWidth="1"/>
    <col min="12547" max="12547" width="13.5703125" style="63" customWidth="1"/>
    <col min="12548" max="12548" width="10" style="63" customWidth="1"/>
    <col min="12549" max="12549" width="11.28515625" style="63" customWidth="1"/>
    <col min="12550" max="12550" width="11.140625" style="63" customWidth="1"/>
    <col min="12551" max="12551" width="11.42578125" style="63" customWidth="1"/>
    <col min="12552" max="12552" width="10.7109375" style="63" customWidth="1"/>
    <col min="12553" max="12553" width="8.85546875" style="63" customWidth="1"/>
    <col min="12554" max="12554" width="11" style="63" customWidth="1"/>
    <col min="12555" max="12555" width="15" style="63" customWidth="1"/>
    <col min="12556" max="12556" width="9.85546875" style="63" customWidth="1"/>
    <col min="12557" max="12557" width="10.5703125" style="63" customWidth="1"/>
    <col min="12558" max="12558" width="9" style="63" customWidth="1"/>
    <col min="12559" max="12559" width="5.85546875" style="63" customWidth="1"/>
    <col min="12560" max="12560" width="6.7109375" style="63" customWidth="1"/>
    <col min="12561" max="12561" width="6.42578125" style="63" customWidth="1"/>
    <col min="12562" max="12562" width="5.85546875" style="63" customWidth="1"/>
    <col min="12563" max="12563" width="6.28515625" style="63" customWidth="1"/>
    <col min="12564" max="12565" width="5.140625" style="63" customWidth="1"/>
    <col min="12566" max="12566" width="6.85546875" style="63" customWidth="1"/>
    <col min="12567" max="12567" width="5.7109375" style="63" customWidth="1"/>
    <col min="12568" max="12800" width="9.140625" style="63"/>
    <col min="12801" max="12801" width="5.28515625" style="63" customWidth="1"/>
    <col min="12802" max="12802" width="49.140625" style="63" customWidth="1"/>
    <col min="12803" max="12803" width="13.5703125" style="63" customWidth="1"/>
    <col min="12804" max="12804" width="10" style="63" customWidth="1"/>
    <col min="12805" max="12805" width="11.28515625" style="63" customWidth="1"/>
    <col min="12806" max="12806" width="11.140625" style="63" customWidth="1"/>
    <col min="12807" max="12807" width="11.42578125" style="63" customWidth="1"/>
    <col min="12808" max="12808" width="10.7109375" style="63" customWidth="1"/>
    <col min="12809" max="12809" width="8.85546875" style="63" customWidth="1"/>
    <col min="12810" max="12810" width="11" style="63" customWidth="1"/>
    <col min="12811" max="12811" width="15" style="63" customWidth="1"/>
    <col min="12812" max="12812" width="9.85546875" style="63" customWidth="1"/>
    <col min="12813" max="12813" width="10.5703125" style="63" customWidth="1"/>
    <col min="12814" max="12814" width="9" style="63" customWidth="1"/>
    <col min="12815" max="12815" width="5.85546875" style="63" customWidth="1"/>
    <col min="12816" max="12816" width="6.7109375" style="63" customWidth="1"/>
    <col min="12817" max="12817" width="6.42578125" style="63" customWidth="1"/>
    <col min="12818" max="12818" width="5.85546875" style="63" customWidth="1"/>
    <col min="12819" max="12819" width="6.28515625" style="63" customWidth="1"/>
    <col min="12820" max="12821" width="5.140625" style="63" customWidth="1"/>
    <col min="12822" max="12822" width="6.85546875" style="63" customWidth="1"/>
    <col min="12823" max="12823" width="5.7109375" style="63" customWidth="1"/>
    <col min="12824" max="13056" width="9.140625" style="63"/>
    <col min="13057" max="13057" width="5.28515625" style="63" customWidth="1"/>
    <col min="13058" max="13058" width="49.140625" style="63" customWidth="1"/>
    <col min="13059" max="13059" width="13.5703125" style="63" customWidth="1"/>
    <col min="13060" max="13060" width="10" style="63" customWidth="1"/>
    <col min="13061" max="13061" width="11.28515625" style="63" customWidth="1"/>
    <col min="13062" max="13062" width="11.140625" style="63" customWidth="1"/>
    <col min="13063" max="13063" width="11.42578125" style="63" customWidth="1"/>
    <col min="13064" max="13064" width="10.7109375" style="63" customWidth="1"/>
    <col min="13065" max="13065" width="8.85546875" style="63" customWidth="1"/>
    <col min="13066" max="13066" width="11" style="63" customWidth="1"/>
    <col min="13067" max="13067" width="15" style="63" customWidth="1"/>
    <col min="13068" max="13068" width="9.85546875" style="63" customWidth="1"/>
    <col min="13069" max="13069" width="10.5703125" style="63" customWidth="1"/>
    <col min="13070" max="13070" width="9" style="63" customWidth="1"/>
    <col min="13071" max="13071" width="5.85546875" style="63" customWidth="1"/>
    <col min="13072" max="13072" width="6.7109375" style="63" customWidth="1"/>
    <col min="13073" max="13073" width="6.42578125" style="63" customWidth="1"/>
    <col min="13074" max="13074" width="5.85546875" style="63" customWidth="1"/>
    <col min="13075" max="13075" width="6.28515625" style="63" customWidth="1"/>
    <col min="13076" max="13077" width="5.140625" style="63" customWidth="1"/>
    <col min="13078" max="13078" width="6.85546875" style="63" customWidth="1"/>
    <col min="13079" max="13079" width="5.7109375" style="63" customWidth="1"/>
    <col min="13080" max="13312" width="9.140625" style="63"/>
    <col min="13313" max="13313" width="5.28515625" style="63" customWidth="1"/>
    <col min="13314" max="13314" width="49.140625" style="63" customWidth="1"/>
    <col min="13315" max="13315" width="13.5703125" style="63" customWidth="1"/>
    <col min="13316" max="13316" width="10" style="63" customWidth="1"/>
    <col min="13317" max="13317" width="11.28515625" style="63" customWidth="1"/>
    <col min="13318" max="13318" width="11.140625" style="63" customWidth="1"/>
    <col min="13319" max="13319" width="11.42578125" style="63" customWidth="1"/>
    <col min="13320" max="13320" width="10.7109375" style="63" customWidth="1"/>
    <col min="13321" max="13321" width="8.85546875" style="63" customWidth="1"/>
    <col min="13322" max="13322" width="11" style="63" customWidth="1"/>
    <col min="13323" max="13323" width="15" style="63" customWidth="1"/>
    <col min="13324" max="13324" width="9.85546875" style="63" customWidth="1"/>
    <col min="13325" max="13325" width="10.5703125" style="63" customWidth="1"/>
    <col min="13326" max="13326" width="9" style="63" customWidth="1"/>
    <col min="13327" max="13327" width="5.85546875" style="63" customWidth="1"/>
    <col min="13328" max="13328" width="6.7109375" style="63" customWidth="1"/>
    <col min="13329" max="13329" width="6.42578125" style="63" customWidth="1"/>
    <col min="13330" max="13330" width="5.85546875" style="63" customWidth="1"/>
    <col min="13331" max="13331" width="6.28515625" style="63" customWidth="1"/>
    <col min="13332" max="13333" width="5.140625" style="63" customWidth="1"/>
    <col min="13334" max="13334" width="6.85546875" style="63" customWidth="1"/>
    <col min="13335" max="13335" width="5.7109375" style="63" customWidth="1"/>
    <col min="13336" max="13568" width="9.140625" style="63"/>
    <col min="13569" max="13569" width="5.28515625" style="63" customWidth="1"/>
    <col min="13570" max="13570" width="49.140625" style="63" customWidth="1"/>
    <col min="13571" max="13571" width="13.5703125" style="63" customWidth="1"/>
    <col min="13572" max="13572" width="10" style="63" customWidth="1"/>
    <col min="13573" max="13573" width="11.28515625" style="63" customWidth="1"/>
    <col min="13574" max="13574" width="11.140625" style="63" customWidth="1"/>
    <col min="13575" max="13575" width="11.42578125" style="63" customWidth="1"/>
    <col min="13576" max="13576" width="10.7109375" style="63" customWidth="1"/>
    <col min="13577" max="13577" width="8.85546875" style="63" customWidth="1"/>
    <col min="13578" max="13578" width="11" style="63" customWidth="1"/>
    <col min="13579" max="13579" width="15" style="63" customWidth="1"/>
    <col min="13580" max="13580" width="9.85546875" style="63" customWidth="1"/>
    <col min="13581" max="13581" width="10.5703125" style="63" customWidth="1"/>
    <col min="13582" max="13582" width="9" style="63" customWidth="1"/>
    <col min="13583" max="13583" width="5.85546875" style="63" customWidth="1"/>
    <col min="13584" max="13584" width="6.7109375" style="63" customWidth="1"/>
    <col min="13585" max="13585" width="6.42578125" style="63" customWidth="1"/>
    <col min="13586" max="13586" width="5.85546875" style="63" customWidth="1"/>
    <col min="13587" max="13587" width="6.28515625" style="63" customWidth="1"/>
    <col min="13588" max="13589" width="5.140625" style="63" customWidth="1"/>
    <col min="13590" max="13590" width="6.85546875" style="63" customWidth="1"/>
    <col min="13591" max="13591" width="5.7109375" style="63" customWidth="1"/>
    <col min="13592" max="13824" width="9.140625" style="63"/>
    <col min="13825" max="13825" width="5.28515625" style="63" customWidth="1"/>
    <col min="13826" max="13826" width="49.140625" style="63" customWidth="1"/>
    <col min="13827" max="13827" width="13.5703125" style="63" customWidth="1"/>
    <col min="13828" max="13828" width="10" style="63" customWidth="1"/>
    <col min="13829" max="13829" width="11.28515625" style="63" customWidth="1"/>
    <col min="13830" max="13830" width="11.140625" style="63" customWidth="1"/>
    <col min="13831" max="13831" width="11.42578125" style="63" customWidth="1"/>
    <col min="13832" max="13832" width="10.7109375" style="63" customWidth="1"/>
    <col min="13833" max="13833" width="8.85546875" style="63" customWidth="1"/>
    <col min="13834" max="13834" width="11" style="63" customWidth="1"/>
    <col min="13835" max="13835" width="15" style="63" customWidth="1"/>
    <col min="13836" max="13836" width="9.85546875" style="63" customWidth="1"/>
    <col min="13837" max="13837" width="10.5703125" style="63" customWidth="1"/>
    <col min="13838" max="13838" width="9" style="63" customWidth="1"/>
    <col min="13839" max="13839" width="5.85546875" style="63" customWidth="1"/>
    <col min="13840" max="13840" width="6.7109375" style="63" customWidth="1"/>
    <col min="13841" max="13841" width="6.42578125" style="63" customWidth="1"/>
    <col min="13842" max="13842" width="5.85546875" style="63" customWidth="1"/>
    <col min="13843" max="13843" width="6.28515625" style="63" customWidth="1"/>
    <col min="13844" max="13845" width="5.140625" style="63" customWidth="1"/>
    <col min="13846" max="13846" width="6.85546875" style="63" customWidth="1"/>
    <col min="13847" max="13847" width="5.7109375" style="63" customWidth="1"/>
    <col min="13848" max="14080" width="9.140625" style="63"/>
    <col min="14081" max="14081" width="5.28515625" style="63" customWidth="1"/>
    <col min="14082" max="14082" width="49.140625" style="63" customWidth="1"/>
    <col min="14083" max="14083" width="13.5703125" style="63" customWidth="1"/>
    <col min="14084" max="14084" width="10" style="63" customWidth="1"/>
    <col min="14085" max="14085" width="11.28515625" style="63" customWidth="1"/>
    <col min="14086" max="14086" width="11.140625" style="63" customWidth="1"/>
    <col min="14087" max="14087" width="11.42578125" style="63" customWidth="1"/>
    <col min="14088" max="14088" width="10.7109375" style="63" customWidth="1"/>
    <col min="14089" max="14089" width="8.85546875" style="63" customWidth="1"/>
    <col min="14090" max="14090" width="11" style="63" customWidth="1"/>
    <col min="14091" max="14091" width="15" style="63" customWidth="1"/>
    <col min="14092" max="14092" width="9.85546875" style="63" customWidth="1"/>
    <col min="14093" max="14093" width="10.5703125" style="63" customWidth="1"/>
    <col min="14094" max="14094" width="9" style="63" customWidth="1"/>
    <col min="14095" max="14095" width="5.85546875" style="63" customWidth="1"/>
    <col min="14096" max="14096" width="6.7109375" style="63" customWidth="1"/>
    <col min="14097" max="14097" width="6.42578125" style="63" customWidth="1"/>
    <col min="14098" max="14098" width="5.85546875" style="63" customWidth="1"/>
    <col min="14099" max="14099" width="6.28515625" style="63" customWidth="1"/>
    <col min="14100" max="14101" width="5.140625" style="63" customWidth="1"/>
    <col min="14102" max="14102" width="6.85546875" style="63" customWidth="1"/>
    <col min="14103" max="14103" width="5.7109375" style="63" customWidth="1"/>
    <col min="14104" max="14336" width="9.140625" style="63"/>
    <col min="14337" max="14337" width="5.28515625" style="63" customWidth="1"/>
    <col min="14338" max="14338" width="49.140625" style="63" customWidth="1"/>
    <col min="14339" max="14339" width="13.5703125" style="63" customWidth="1"/>
    <col min="14340" max="14340" width="10" style="63" customWidth="1"/>
    <col min="14341" max="14341" width="11.28515625" style="63" customWidth="1"/>
    <col min="14342" max="14342" width="11.140625" style="63" customWidth="1"/>
    <col min="14343" max="14343" width="11.42578125" style="63" customWidth="1"/>
    <col min="14344" max="14344" width="10.7109375" style="63" customWidth="1"/>
    <col min="14345" max="14345" width="8.85546875" style="63" customWidth="1"/>
    <col min="14346" max="14346" width="11" style="63" customWidth="1"/>
    <col min="14347" max="14347" width="15" style="63" customWidth="1"/>
    <col min="14348" max="14348" width="9.85546875" style="63" customWidth="1"/>
    <col min="14349" max="14349" width="10.5703125" style="63" customWidth="1"/>
    <col min="14350" max="14350" width="9" style="63" customWidth="1"/>
    <col min="14351" max="14351" width="5.85546875" style="63" customWidth="1"/>
    <col min="14352" max="14352" width="6.7109375" style="63" customWidth="1"/>
    <col min="14353" max="14353" width="6.42578125" style="63" customWidth="1"/>
    <col min="14354" max="14354" width="5.85546875" style="63" customWidth="1"/>
    <col min="14355" max="14355" width="6.28515625" style="63" customWidth="1"/>
    <col min="14356" max="14357" width="5.140625" style="63" customWidth="1"/>
    <col min="14358" max="14358" width="6.85546875" style="63" customWidth="1"/>
    <col min="14359" max="14359" width="5.7109375" style="63" customWidth="1"/>
    <col min="14360" max="14592" width="9.140625" style="63"/>
    <col min="14593" max="14593" width="5.28515625" style="63" customWidth="1"/>
    <col min="14594" max="14594" width="49.140625" style="63" customWidth="1"/>
    <col min="14595" max="14595" width="13.5703125" style="63" customWidth="1"/>
    <col min="14596" max="14596" width="10" style="63" customWidth="1"/>
    <col min="14597" max="14597" width="11.28515625" style="63" customWidth="1"/>
    <col min="14598" max="14598" width="11.140625" style="63" customWidth="1"/>
    <col min="14599" max="14599" width="11.42578125" style="63" customWidth="1"/>
    <col min="14600" max="14600" width="10.7109375" style="63" customWidth="1"/>
    <col min="14601" max="14601" width="8.85546875" style="63" customWidth="1"/>
    <col min="14602" max="14602" width="11" style="63" customWidth="1"/>
    <col min="14603" max="14603" width="15" style="63" customWidth="1"/>
    <col min="14604" max="14604" width="9.85546875" style="63" customWidth="1"/>
    <col min="14605" max="14605" width="10.5703125" style="63" customWidth="1"/>
    <col min="14606" max="14606" width="9" style="63" customWidth="1"/>
    <col min="14607" max="14607" width="5.85546875" style="63" customWidth="1"/>
    <col min="14608" max="14608" width="6.7109375" style="63" customWidth="1"/>
    <col min="14609" max="14609" width="6.42578125" style="63" customWidth="1"/>
    <col min="14610" max="14610" width="5.85546875" style="63" customWidth="1"/>
    <col min="14611" max="14611" width="6.28515625" style="63" customWidth="1"/>
    <col min="14612" max="14613" width="5.140625" style="63" customWidth="1"/>
    <col min="14614" max="14614" width="6.85546875" style="63" customWidth="1"/>
    <col min="14615" max="14615" width="5.7109375" style="63" customWidth="1"/>
    <col min="14616" max="14848" width="9.140625" style="63"/>
    <col min="14849" max="14849" width="5.28515625" style="63" customWidth="1"/>
    <col min="14850" max="14850" width="49.140625" style="63" customWidth="1"/>
    <col min="14851" max="14851" width="13.5703125" style="63" customWidth="1"/>
    <col min="14852" max="14852" width="10" style="63" customWidth="1"/>
    <col min="14853" max="14853" width="11.28515625" style="63" customWidth="1"/>
    <col min="14854" max="14854" width="11.140625" style="63" customWidth="1"/>
    <col min="14855" max="14855" width="11.42578125" style="63" customWidth="1"/>
    <col min="14856" max="14856" width="10.7109375" style="63" customWidth="1"/>
    <col min="14857" max="14857" width="8.85546875" style="63" customWidth="1"/>
    <col min="14858" max="14858" width="11" style="63" customWidth="1"/>
    <col min="14859" max="14859" width="15" style="63" customWidth="1"/>
    <col min="14860" max="14860" width="9.85546875" style="63" customWidth="1"/>
    <col min="14861" max="14861" width="10.5703125" style="63" customWidth="1"/>
    <col min="14862" max="14862" width="9" style="63" customWidth="1"/>
    <col min="14863" max="14863" width="5.85546875" style="63" customWidth="1"/>
    <col min="14864" max="14864" width="6.7109375" style="63" customWidth="1"/>
    <col min="14865" max="14865" width="6.42578125" style="63" customWidth="1"/>
    <col min="14866" max="14866" width="5.85546875" style="63" customWidth="1"/>
    <col min="14867" max="14867" width="6.28515625" style="63" customWidth="1"/>
    <col min="14868" max="14869" width="5.140625" style="63" customWidth="1"/>
    <col min="14870" max="14870" width="6.85546875" style="63" customWidth="1"/>
    <col min="14871" max="14871" width="5.7109375" style="63" customWidth="1"/>
    <col min="14872" max="15104" width="9.140625" style="63"/>
    <col min="15105" max="15105" width="5.28515625" style="63" customWidth="1"/>
    <col min="15106" max="15106" width="49.140625" style="63" customWidth="1"/>
    <col min="15107" max="15107" width="13.5703125" style="63" customWidth="1"/>
    <col min="15108" max="15108" width="10" style="63" customWidth="1"/>
    <col min="15109" max="15109" width="11.28515625" style="63" customWidth="1"/>
    <col min="15110" max="15110" width="11.140625" style="63" customWidth="1"/>
    <col min="15111" max="15111" width="11.42578125" style="63" customWidth="1"/>
    <col min="15112" max="15112" width="10.7109375" style="63" customWidth="1"/>
    <col min="15113" max="15113" width="8.85546875" style="63" customWidth="1"/>
    <col min="15114" max="15114" width="11" style="63" customWidth="1"/>
    <col min="15115" max="15115" width="15" style="63" customWidth="1"/>
    <col min="15116" max="15116" width="9.85546875" style="63" customWidth="1"/>
    <col min="15117" max="15117" width="10.5703125" style="63" customWidth="1"/>
    <col min="15118" max="15118" width="9" style="63" customWidth="1"/>
    <col min="15119" max="15119" width="5.85546875" style="63" customWidth="1"/>
    <col min="15120" max="15120" width="6.7109375" style="63" customWidth="1"/>
    <col min="15121" max="15121" width="6.42578125" style="63" customWidth="1"/>
    <col min="15122" max="15122" width="5.85546875" style="63" customWidth="1"/>
    <col min="15123" max="15123" width="6.28515625" style="63" customWidth="1"/>
    <col min="15124" max="15125" width="5.140625" style="63" customWidth="1"/>
    <col min="15126" max="15126" width="6.85546875" style="63" customWidth="1"/>
    <col min="15127" max="15127" width="5.7109375" style="63" customWidth="1"/>
    <col min="15128" max="15360" width="9.140625" style="63"/>
    <col min="15361" max="15361" width="5.28515625" style="63" customWidth="1"/>
    <col min="15362" max="15362" width="49.140625" style="63" customWidth="1"/>
    <col min="15363" max="15363" width="13.5703125" style="63" customWidth="1"/>
    <col min="15364" max="15364" width="10" style="63" customWidth="1"/>
    <col min="15365" max="15365" width="11.28515625" style="63" customWidth="1"/>
    <col min="15366" max="15366" width="11.140625" style="63" customWidth="1"/>
    <col min="15367" max="15367" width="11.42578125" style="63" customWidth="1"/>
    <col min="15368" max="15368" width="10.7109375" style="63" customWidth="1"/>
    <col min="15369" max="15369" width="8.85546875" style="63" customWidth="1"/>
    <col min="15370" max="15370" width="11" style="63" customWidth="1"/>
    <col min="15371" max="15371" width="15" style="63" customWidth="1"/>
    <col min="15372" max="15372" width="9.85546875" style="63" customWidth="1"/>
    <col min="15373" max="15373" width="10.5703125" style="63" customWidth="1"/>
    <col min="15374" max="15374" width="9" style="63" customWidth="1"/>
    <col min="15375" max="15375" width="5.85546875" style="63" customWidth="1"/>
    <col min="15376" max="15376" width="6.7109375" style="63" customWidth="1"/>
    <col min="15377" max="15377" width="6.42578125" style="63" customWidth="1"/>
    <col min="15378" max="15378" width="5.85546875" style="63" customWidth="1"/>
    <col min="15379" max="15379" width="6.28515625" style="63" customWidth="1"/>
    <col min="15380" max="15381" width="5.140625" style="63" customWidth="1"/>
    <col min="15382" max="15382" width="6.85546875" style="63" customWidth="1"/>
    <col min="15383" max="15383" width="5.7109375" style="63" customWidth="1"/>
    <col min="15384" max="15616" width="9.140625" style="63"/>
    <col min="15617" max="15617" width="5.28515625" style="63" customWidth="1"/>
    <col min="15618" max="15618" width="49.140625" style="63" customWidth="1"/>
    <col min="15619" max="15619" width="13.5703125" style="63" customWidth="1"/>
    <col min="15620" max="15620" width="10" style="63" customWidth="1"/>
    <col min="15621" max="15621" width="11.28515625" style="63" customWidth="1"/>
    <col min="15622" max="15622" width="11.140625" style="63" customWidth="1"/>
    <col min="15623" max="15623" width="11.42578125" style="63" customWidth="1"/>
    <col min="15624" max="15624" width="10.7109375" style="63" customWidth="1"/>
    <col min="15625" max="15625" width="8.85546875" style="63" customWidth="1"/>
    <col min="15626" max="15626" width="11" style="63" customWidth="1"/>
    <col min="15627" max="15627" width="15" style="63" customWidth="1"/>
    <col min="15628" max="15628" width="9.85546875" style="63" customWidth="1"/>
    <col min="15629" max="15629" width="10.5703125" style="63" customWidth="1"/>
    <col min="15630" max="15630" width="9" style="63" customWidth="1"/>
    <col min="15631" max="15631" width="5.85546875" style="63" customWidth="1"/>
    <col min="15632" max="15632" width="6.7109375" style="63" customWidth="1"/>
    <col min="15633" max="15633" width="6.42578125" style="63" customWidth="1"/>
    <col min="15634" max="15634" width="5.85546875" style="63" customWidth="1"/>
    <col min="15635" max="15635" width="6.28515625" style="63" customWidth="1"/>
    <col min="15636" max="15637" width="5.140625" style="63" customWidth="1"/>
    <col min="15638" max="15638" width="6.85546875" style="63" customWidth="1"/>
    <col min="15639" max="15639" width="5.7109375" style="63" customWidth="1"/>
    <col min="15640" max="15872" width="9.140625" style="63"/>
    <col min="15873" max="15873" width="5.28515625" style="63" customWidth="1"/>
    <col min="15874" max="15874" width="49.140625" style="63" customWidth="1"/>
    <col min="15875" max="15875" width="13.5703125" style="63" customWidth="1"/>
    <col min="15876" max="15876" width="10" style="63" customWidth="1"/>
    <col min="15877" max="15877" width="11.28515625" style="63" customWidth="1"/>
    <col min="15878" max="15878" width="11.140625" style="63" customWidth="1"/>
    <col min="15879" max="15879" width="11.42578125" style="63" customWidth="1"/>
    <col min="15880" max="15880" width="10.7109375" style="63" customWidth="1"/>
    <col min="15881" max="15881" width="8.85546875" style="63" customWidth="1"/>
    <col min="15882" max="15882" width="11" style="63" customWidth="1"/>
    <col min="15883" max="15883" width="15" style="63" customWidth="1"/>
    <col min="15884" max="15884" width="9.85546875" style="63" customWidth="1"/>
    <col min="15885" max="15885" width="10.5703125" style="63" customWidth="1"/>
    <col min="15886" max="15886" width="9" style="63" customWidth="1"/>
    <col min="15887" max="15887" width="5.85546875" style="63" customWidth="1"/>
    <col min="15888" max="15888" width="6.7109375" style="63" customWidth="1"/>
    <col min="15889" max="15889" width="6.42578125" style="63" customWidth="1"/>
    <col min="15890" max="15890" width="5.85546875" style="63" customWidth="1"/>
    <col min="15891" max="15891" width="6.28515625" style="63" customWidth="1"/>
    <col min="15892" max="15893" width="5.140625" style="63" customWidth="1"/>
    <col min="15894" max="15894" width="6.85546875" style="63" customWidth="1"/>
    <col min="15895" max="15895" width="5.7109375" style="63" customWidth="1"/>
    <col min="15896" max="16128" width="9.140625" style="63"/>
    <col min="16129" max="16129" width="5.28515625" style="63" customWidth="1"/>
    <col min="16130" max="16130" width="49.140625" style="63" customWidth="1"/>
    <col min="16131" max="16131" width="13.5703125" style="63" customWidth="1"/>
    <col min="16132" max="16132" width="10" style="63" customWidth="1"/>
    <col min="16133" max="16133" width="11.28515625" style="63" customWidth="1"/>
    <col min="16134" max="16134" width="11.140625" style="63" customWidth="1"/>
    <col min="16135" max="16135" width="11.42578125" style="63" customWidth="1"/>
    <col min="16136" max="16136" width="10.7109375" style="63" customWidth="1"/>
    <col min="16137" max="16137" width="8.85546875" style="63" customWidth="1"/>
    <col min="16138" max="16138" width="11" style="63" customWidth="1"/>
    <col min="16139" max="16139" width="15" style="63" customWidth="1"/>
    <col min="16140" max="16140" width="9.85546875" style="63" customWidth="1"/>
    <col min="16141" max="16141" width="10.5703125" style="63" customWidth="1"/>
    <col min="16142" max="16142" width="9" style="63" customWidth="1"/>
    <col min="16143" max="16143" width="5.85546875" style="63" customWidth="1"/>
    <col min="16144" max="16144" width="6.7109375" style="63" customWidth="1"/>
    <col min="16145" max="16145" width="6.42578125" style="63" customWidth="1"/>
    <col min="16146" max="16146" width="5.85546875" style="63" customWidth="1"/>
    <col min="16147" max="16147" width="6.28515625" style="63" customWidth="1"/>
    <col min="16148" max="16149" width="5.140625" style="63" customWidth="1"/>
    <col min="16150" max="16150" width="6.85546875" style="63" customWidth="1"/>
    <col min="16151" max="16151" width="5.7109375" style="63" customWidth="1"/>
    <col min="16152" max="16384" width="9.140625" style="63"/>
  </cols>
  <sheetData>
    <row r="1" spans="1:23">
      <c r="R1" s="67" t="s">
        <v>63</v>
      </c>
      <c r="W1" s="63"/>
    </row>
    <row r="3" spans="1:23" s="69" customFormat="1" ht="15.75">
      <c r="A3" s="204" t="s">
        <v>64</v>
      </c>
      <c r="B3" s="204"/>
      <c r="C3" s="204"/>
      <c r="D3" s="204"/>
      <c r="E3" s="204"/>
      <c r="F3" s="204"/>
      <c r="G3" s="204"/>
      <c r="H3" s="204"/>
      <c r="I3" s="205" t="str">
        <f>'4'!B1</f>
        <v>ЗАО "Разрез Березовский"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>
      <c r="E4" s="64" t="s">
        <v>123</v>
      </c>
    </row>
    <row r="5" spans="1:23">
      <c r="B5" s="105"/>
    </row>
    <row r="6" spans="1:23" ht="18.75" customHeight="1">
      <c r="A6" s="209" t="s">
        <v>106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3" ht="20.25" customHeight="1">
      <c r="A7" s="206" t="e">
        <f>#REF!</f>
        <v>#REF!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8"/>
    </row>
    <row r="8" spans="1:23" s="70" customFormat="1">
      <c r="A8" s="71">
        <v>1</v>
      </c>
      <c r="B8" s="72" t="s">
        <v>66</v>
      </c>
      <c r="C8" s="73">
        <f>D8+E8+F8+G8</f>
        <v>0</v>
      </c>
      <c r="D8" s="73">
        <f>SUM(D9:D11)</f>
        <v>0</v>
      </c>
      <c r="E8" s="73">
        <f>SUM(E9:E11)</f>
        <v>0</v>
      </c>
      <c r="F8" s="73">
        <f>SUM(F9:F11)</f>
        <v>0</v>
      </c>
      <c r="G8" s="73">
        <f>SUM(G9:G11)</f>
        <v>0</v>
      </c>
      <c r="H8" s="73">
        <f t="shared" ref="H8:H39" si="0">I8+J8+K8+L8</f>
        <v>0</v>
      </c>
      <c r="I8" s="73">
        <f>SUM(I9:I11)</f>
        <v>0</v>
      </c>
      <c r="J8" s="73">
        <f>SUM(J9:J11)</f>
        <v>0</v>
      </c>
      <c r="K8" s="73">
        <f>SUM(K9:K11)</f>
        <v>0</v>
      </c>
      <c r="L8" s="73">
        <f>SUM(L9:L11)</f>
        <v>0</v>
      </c>
      <c r="M8" s="74" t="e">
        <f t="shared" ref="M8:M19" si="1">C8/H8*1000</f>
        <v>#DIV/0!</v>
      </c>
      <c r="N8" s="75">
        <f t="shared" ref="N8:N19" si="2">SUM(O8:R8)</f>
        <v>0</v>
      </c>
      <c r="O8" s="74">
        <f>SUM(O9:O11)</f>
        <v>0</v>
      </c>
      <c r="P8" s="74">
        <f>SUM(P9:P11)</f>
        <v>0</v>
      </c>
      <c r="Q8" s="74">
        <f>SUM(Q9:Q11)</f>
        <v>0</v>
      </c>
      <c r="R8" s="74">
        <f>SUM(R9:R11)</f>
        <v>0</v>
      </c>
      <c r="S8" s="76"/>
      <c r="T8" s="77"/>
      <c r="U8" s="77"/>
      <c r="V8" s="77"/>
      <c r="W8" s="77"/>
    </row>
    <row r="9" spans="1:23">
      <c r="A9" s="78" t="s">
        <v>67</v>
      </c>
      <c r="B9" s="79" t="s">
        <v>68</v>
      </c>
      <c r="C9" s="73">
        <f>D9+E9+F9+G9</f>
        <v>0</v>
      </c>
      <c r="D9" s="80"/>
      <c r="E9" s="80"/>
      <c r="F9" s="80"/>
      <c r="G9" s="80"/>
      <c r="H9" s="73">
        <f t="shared" si="0"/>
        <v>0</v>
      </c>
      <c r="I9" s="80"/>
      <c r="J9" s="80"/>
      <c r="K9" s="80"/>
      <c r="L9" s="80"/>
      <c r="M9" s="74" t="e">
        <f t="shared" si="1"/>
        <v>#DIV/0!</v>
      </c>
      <c r="N9" s="75">
        <f t="shared" si="2"/>
        <v>0</v>
      </c>
      <c r="O9" s="81"/>
      <c r="P9" s="81"/>
      <c r="Q9" s="81"/>
      <c r="R9" s="81"/>
      <c r="S9" s="76"/>
      <c r="T9" s="77"/>
      <c r="U9" s="77"/>
      <c r="V9" s="77"/>
      <c r="W9" s="77"/>
    </row>
    <row r="10" spans="1:23">
      <c r="A10" s="78" t="s">
        <v>69</v>
      </c>
      <c r="B10" s="79" t="s">
        <v>70</v>
      </c>
      <c r="C10" s="73">
        <f>D10+E10+F10+G10</f>
        <v>0</v>
      </c>
      <c r="D10" s="80"/>
      <c r="E10" s="80"/>
      <c r="F10" s="80"/>
      <c r="G10" s="80"/>
      <c r="H10" s="73">
        <f t="shared" si="0"/>
        <v>0</v>
      </c>
      <c r="I10" s="80"/>
      <c r="J10" s="80"/>
      <c r="K10" s="80"/>
      <c r="L10" s="80"/>
      <c r="M10" s="74" t="e">
        <f t="shared" si="1"/>
        <v>#DIV/0!</v>
      </c>
      <c r="N10" s="75">
        <f t="shared" si="2"/>
        <v>0</v>
      </c>
      <c r="O10" s="81"/>
      <c r="P10" s="81"/>
      <c r="Q10" s="81"/>
      <c r="R10" s="81"/>
      <c r="S10" s="76"/>
      <c r="T10" s="77"/>
      <c r="U10" s="77"/>
      <c r="V10" s="77"/>
      <c r="W10" s="77"/>
    </row>
    <row r="11" spans="1:23" ht="25.5">
      <c r="A11" s="78" t="s">
        <v>71</v>
      </c>
      <c r="B11" s="82" t="s">
        <v>72</v>
      </c>
      <c r="C11" s="73">
        <f>D11+E11+F11+G11</f>
        <v>0</v>
      </c>
      <c r="D11" s="80"/>
      <c r="E11" s="80"/>
      <c r="F11" s="80"/>
      <c r="G11" s="80"/>
      <c r="H11" s="73">
        <f t="shared" si="0"/>
        <v>0</v>
      </c>
      <c r="I11" s="80"/>
      <c r="J11" s="80"/>
      <c r="K11" s="80"/>
      <c r="L11" s="80"/>
      <c r="M11" s="74" t="e">
        <f t="shared" si="1"/>
        <v>#DIV/0!</v>
      </c>
      <c r="N11" s="75">
        <f t="shared" si="2"/>
        <v>0</v>
      </c>
      <c r="O11" s="81"/>
      <c r="P11" s="81"/>
      <c r="Q11" s="81"/>
      <c r="R11" s="81"/>
      <c r="S11" s="76"/>
      <c r="T11" s="77"/>
      <c r="U11" s="77"/>
      <c r="V11" s="77"/>
      <c r="W11" s="77"/>
    </row>
    <row r="12" spans="1:23" s="70" customFormat="1">
      <c r="A12" s="71" t="s">
        <v>33</v>
      </c>
      <c r="B12" s="72" t="s">
        <v>73</v>
      </c>
      <c r="C12" s="73">
        <f>D12+E12+F12+G12</f>
        <v>27.002065000000002</v>
      </c>
      <c r="D12" s="73">
        <f>D17+D20+D27+D31+D35</f>
        <v>0.29813699999999999</v>
      </c>
      <c r="E12" s="73">
        <f>E17+E20+E27+E31+E35</f>
        <v>0</v>
      </c>
      <c r="F12" s="73">
        <f>F17+F20+F27+F31+F35</f>
        <v>26.636706</v>
      </c>
      <c r="G12" s="73">
        <f>G17+G20+G27+G31+G35</f>
        <v>6.7222000000000004E-2</v>
      </c>
      <c r="H12" s="73">
        <f t="shared" si="0"/>
        <v>7.6332579999999997</v>
      </c>
      <c r="I12" s="73">
        <f>I17+I20+I27+I31+I35</f>
        <v>0.1104</v>
      </c>
      <c r="J12" s="73">
        <f>J17+J20+J27+J31+J35</f>
        <v>0</v>
      </c>
      <c r="K12" s="83">
        <f>K17+K20+K27+K31+K35</f>
        <v>7.4270579999999997</v>
      </c>
      <c r="L12" s="73">
        <f>L17+L20+L27+L31+L35</f>
        <v>9.5799999999999996E-2</v>
      </c>
      <c r="M12" s="74">
        <f t="shared" si="1"/>
        <v>3537.4233387630816</v>
      </c>
      <c r="N12" s="75">
        <f t="shared" si="2"/>
        <v>29</v>
      </c>
      <c r="O12" s="74">
        <f>O17+O20+O27+O31+O35</f>
        <v>26</v>
      </c>
      <c r="P12" s="74">
        <f>P17+P20+P27+P31</f>
        <v>0</v>
      </c>
      <c r="Q12" s="74">
        <f>Q17+Q20+Q27+Q31</f>
        <v>2</v>
      </c>
      <c r="R12" s="74">
        <f>R17+R20+R27+R31</f>
        <v>1</v>
      </c>
      <c r="S12" s="76"/>
      <c r="T12" s="77"/>
      <c r="U12" s="77"/>
      <c r="V12" s="77"/>
      <c r="W12" s="77"/>
    </row>
    <row r="13" spans="1:23" s="70" customFormat="1">
      <c r="A13" s="78" t="s">
        <v>74</v>
      </c>
      <c r="B13" s="72" t="s">
        <v>75</v>
      </c>
      <c r="C13" s="73">
        <v>0</v>
      </c>
      <c r="D13" s="73">
        <f>SUM(D14:D16)</f>
        <v>0</v>
      </c>
      <c r="E13" s="73">
        <f>SUM(E14:E16)</f>
        <v>0</v>
      </c>
      <c r="F13" s="73">
        <f>SUM(F14:F16)</f>
        <v>0</v>
      </c>
      <c r="G13" s="73">
        <f>SUM(G14:G16)</f>
        <v>0</v>
      </c>
      <c r="H13" s="73">
        <f t="shared" si="0"/>
        <v>0</v>
      </c>
      <c r="I13" s="73">
        <f>SUM(I14:I16)</f>
        <v>0</v>
      </c>
      <c r="J13" s="73">
        <f>SUM(J14:J16)</f>
        <v>0</v>
      </c>
      <c r="K13" s="73">
        <f>SUM(K14:K16)</f>
        <v>0</v>
      </c>
      <c r="L13" s="73">
        <f>SUM(L14:L16)</f>
        <v>0</v>
      </c>
      <c r="M13" s="74" t="e">
        <f t="shared" si="1"/>
        <v>#DIV/0!</v>
      </c>
      <c r="N13" s="75">
        <f t="shared" si="2"/>
        <v>0</v>
      </c>
      <c r="O13" s="74">
        <f>SUM(O14:O16)</f>
        <v>0</v>
      </c>
      <c r="P13" s="74">
        <f>SUM(P14:P16)</f>
        <v>0</v>
      </c>
      <c r="Q13" s="74">
        <f>SUM(Q14:Q16)</f>
        <v>0</v>
      </c>
      <c r="R13" s="74">
        <f>SUM(R14:R16)</f>
        <v>0</v>
      </c>
      <c r="S13" s="76"/>
      <c r="T13" s="76"/>
      <c r="U13" s="76"/>
      <c r="V13" s="76"/>
      <c r="W13" s="76"/>
    </row>
    <row r="14" spans="1:23">
      <c r="A14" s="71"/>
      <c r="B14" s="84"/>
      <c r="C14" s="85">
        <f t="shared" ref="C14:C24" si="3">D14+E14+F14+G14</f>
        <v>0</v>
      </c>
      <c r="D14" s="80"/>
      <c r="E14" s="80"/>
      <c r="F14" s="80"/>
      <c r="G14" s="80"/>
      <c r="H14" s="85">
        <f t="shared" si="0"/>
        <v>0</v>
      </c>
      <c r="I14" s="80"/>
      <c r="J14" s="80"/>
      <c r="K14" s="80"/>
      <c r="L14" s="80"/>
      <c r="M14" s="86" t="e">
        <f t="shared" si="1"/>
        <v>#DIV/0!</v>
      </c>
      <c r="N14" s="87">
        <f t="shared" si="2"/>
        <v>0</v>
      </c>
      <c r="O14" s="81"/>
      <c r="P14" s="81"/>
      <c r="Q14" s="81"/>
      <c r="R14" s="81"/>
      <c r="S14" s="76"/>
      <c r="T14" s="76"/>
      <c r="U14" s="76"/>
      <c r="V14" s="76"/>
      <c r="W14" s="76"/>
    </row>
    <row r="15" spans="1:23">
      <c r="A15" s="71"/>
      <c r="B15" s="84"/>
      <c r="C15" s="85">
        <f t="shared" si="3"/>
        <v>0</v>
      </c>
      <c r="D15" s="80"/>
      <c r="E15" s="80"/>
      <c r="F15" s="80"/>
      <c r="G15" s="80"/>
      <c r="H15" s="85">
        <f t="shared" si="0"/>
        <v>0</v>
      </c>
      <c r="I15" s="80"/>
      <c r="J15" s="80"/>
      <c r="K15" s="80"/>
      <c r="L15" s="80"/>
      <c r="M15" s="86" t="e">
        <f t="shared" si="1"/>
        <v>#DIV/0!</v>
      </c>
      <c r="N15" s="87">
        <f t="shared" si="2"/>
        <v>0</v>
      </c>
      <c r="O15" s="81"/>
      <c r="P15" s="81"/>
      <c r="Q15" s="81"/>
      <c r="R15" s="81"/>
      <c r="S15" s="76"/>
      <c r="T15" s="76"/>
      <c r="U15" s="76"/>
      <c r="V15" s="76"/>
      <c r="W15" s="76"/>
    </row>
    <row r="16" spans="1:23" s="68" customFormat="1">
      <c r="A16" s="78"/>
      <c r="B16" s="84"/>
      <c r="C16" s="85">
        <f t="shared" si="3"/>
        <v>0</v>
      </c>
      <c r="D16" s="80"/>
      <c r="E16" s="80"/>
      <c r="F16" s="80"/>
      <c r="G16" s="80"/>
      <c r="H16" s="85">
        <f t="shared" si="0"/>
        <v>0</v>
      </c>
      <c r="I16" s="80"/>
      <c r="J16" s="80"/>
      <c r="K16" s="80"/>
      <c r="L16" s="80"/>
      <c r="M16" s="86" t="e">
        <f t="shared" si="1"/>
        <v>#DIV/0!</v>
      </c>
      <c r="N16" s="87">
        <f t="shared" si="2"/>
        <v>0</v>
      </c>
      <c r="O16" s="81"/>
      <c r="P16" s="81"/>
      <c r="Q16" s="81"/>
      <c r="R16" s="81"/>
      <c r="S16" s="76"/>
      <c r="T16" s="77"/>
      <c r="U16" s="77"/>
      <c r="V16" s="77"/>
      <c r="W16" s="77"/>
    </row>
    <row r="17" spans="1:26" s="70" customFormat="1">
      <c r="A17" s="78" t="s">
        <v>79</v>
      </c>
      <c r="B17" s="88" t="s">
        <v>80</v>
      </c>
      <c r="C17" s="73">
        <f t="shared" si="3"/>
        <v>0</v>
      </c>
      <c r="D17" s="73">
        <f>SUM(D18:D19)</f>
        <v>0</v>
      </c>
      <c r="E17" s="73">
        <f>SUM(E18:E19)</f>
        <v>0</v>
      </c>
      <c r="F17" s="73">
        <f>SUM(F18:F19)</f>
        <v>0</v>
      </c>
      <c r="G17" s="73">
        <f>SUM(G18:G19)</f>
        <v>0</v>
      </c>
      <c r="H17" s="73">
        <f t="shared" si="0"/>
        <v>0</v>
      </c>
      <c r="I17" s="73">
        <f>SUM(I18:I19)</f>
        <v>0</v>
      </c>
      <c r="J17" s="73">
        <f>SUM(J18:J19)</f>
        <v>0</v>
      </c>
      <c r="K17" s="89">
        <f>SUM(K18:K19)</f>
        <v>0</v>
      </c>
      <c r="L17" s="73">
        <f>SUM(L18:L19)</f>
        <v>0</v>
      </c>
      <c r="M17" s="74" t="e">
        <f t="shared" si="1"/>
        <v>#DIV/0!</v>
      </c>
      <c r="N17" s="75">
        <f t="shared" si="2"/>
        <v>0</v>
      </c>
      <c r="O17" s="90">
        <f>SUM(O18:O19)</f>
        <v>0</v>
      </c>
      <c r="P17" s="90">
        <f>SUM(P18:P19)</f>
        <v>0</v>
      </c>
      <c r="Q17" s="90">
        <f>SUM(Q18:Q19)</f>
        <v>0</v>
      </c>
      <c r="R17" s="90">
        <f>SUM(R18:R19)</f>
        <v>0</v>
      </c>
      <c r="S17" s="76"/>
      <c r="T17" s="77"/>
      <c r="U17" s="77"/>
      <c r="V17" s="77"/>
      <c r="W17" s="77"/>
    </row>
    <row r="18" spans="1:26" s="68" customFormat="1">
      <c r="A18" s="78"/>
      <c r="B18" s="91"/>
      <c r="C18" s="85">
        <f t="shared" si="3"/>
        <v>0</v>
      </c>
      <c r="D18" s="80"/>
      <c r="E18" s="92"/>
      <c r="F18" s="92"/>
      <c r="G18" s="80"/>
      <c r="H18" s="85">
        <f t="shared" si="0"/>
        <v>0</v>
      </c>
      <c r="I18" s="92"/>
      <c r="J18" s="92"/>
      <c r="K18" s="93"/>
      <c r="L18" s="80"/>
      <c r="M18" s="86" t="e">
        <f t="shared" si="1"/>
        <v>#DIV/0!</v>
      </c>
      <c r="N18" s="87">
        <f t="shared" si="2"/>
        <v>0</v>
      </c>
      <c r="O18" s="94"/>
      <c r="P18" s="94"/>
      <c r="Q18" s="94"/>
      <c r="R18" s="94"/>
      <c r="S18" s="76"/>
      <c r="T18" s="77"/>
      <c r="U18" s="77"/>
      <c r="V18" s="77"/>
      <c r="W18" s="77"/>
    </row>
    <row r="19" spans="1:26" s="68" customFormat="1">
      <c r="A19" s="78"/>
      <c r="B19" s="91"/>
      <c r="C19" s="85">
        <f t="shared" si="3"/>
        <v>0</v>
      </c>
      <c r="D19" s="80"/>
      <c r="E19" s="92"/>
      <c r="F19" s="115"/>
      <c r="G19" s="80"/>
      <c r="H19" s="85">
        <f t="shared" si="0"/>
        <v>0</v>
      </c>
      <c r="I19" s="92"/>
      <c r="J19" s="92"/>
      <c r="K19" s="93"/>
      <c r="L19" s="80"/>
      <c r="M19" s="86" t="e">
        <f t="shared" si="1"/>
        <v>#DIV/0!</v>
      </c>
      <c r="N19" s="87">
        <f t="shared" si="2"/>
        <v>0</v>
      </c>
      <c r="O19" s="94"/>
      <c r="P19" s="94"/>
      <c r="Q19" s="94"/>
      <c r="R19" s="94"/>
      <c r="S19" s="76"/>
      <c r="T19" s="77"/>
      <c r="U19" s="77"/>
      <c r="V19" s="77"/>
      <c r="W19" s="77"/>
    </row>
    <row r="20" spans="1:26" s="70" customFormat="1">
      <c r="A20" s="78" t="s">
        <v>81</v>
      </c>
      <c r="B20" s="88" t="s">
        <v>82</v>
      </c>
      <c r="C20" s="73">
        <f t="shared" si="3"/>
        <v>27.002065000000002</v>
      </c>
      <c r="D20" s="73">
        <f>SUM(D21:D26)</f>
        <v>0.29813699999999999</v>
      </c>
      <c r="E20" s="73">
        <f>SUM(E21:E26)</f>
        <v>0</v>
      </c>
      <c r="F20" s="73">
        <f>SUM(F21:F26)</f>
        <v>26.636706</v>
      </c>
      <c r="G20" s="73">
        <f>SUM(G21:G26)</f>
        <v>6.7222000000000004E-2</v>
      </c>
      <c r="H20" s="73">
        <f t="shared" si="0"/>
        <v>7.6332579999999997</v>
      </c>
      <c r="I20" s="73">
        <f>SUM(I21:I26)</f>
        <v>0.1104</v>
      </c>
      <c r="J20" s="73">
        <f>SUM(J21:J26)</f>
        <v>0</v>
      </c>
      <c r="K20" s="73">
        <f>SUM(K21:K26)</f>
        <v>7.4270579999999997</v>
      </c>
      <c r="L20" s="73">
        <f>SUM(L21:L26)</f>
        <v>9.5799999999999996E-2</v>
      </c>
      <c r="M20" s="74">
        <f t="shared" ref="M20:M39" si="4">C20/H20*1000</f>
        <v>3537.4233387630816</v>
      </c>
      <c r="N20" s="75">
        <f t="shared" ref="N20:N22" si="5">SUM(O20:R20)</f>
        <v>29</v>
      </c>
      <c r="O20" s="90">
        <f>SUM(O21:O26)</f>
        <v>26</v>
      </c>
      <c r="P20" s="90">
        <f>SUM(P21:P26)</f>
        <v>0</v>
      </c>
      <c r="Q20" s="90">
        <f>SUM(Q21:Q26)</f>
        <v>2</v>
      </c>
      <c r="R20" s="90">
        <f>SUM(R21:R26)</f>
        <v>1</v>
      </c>
      <c r="S20" s="76"/>
      <c r="T20" s="77"/>
      <c r="U20" s="77"/>
      <c r="V20" s="77"/>
      <c r="W20" s="77"/>
    </row>
    <row r="21" spans="1:26" s="68" customFormat="1">
      <c r="A21" s="78"/>
      <c r="B21" s="91" t="s">
        <v>104</v>
      </c>
      <c r="C21" s="85">
        <f>D21+E21+F21+G21</f>
        <v>0.36536599999999997</v>
      </c>
      <c r="D21" s="80">
        <v>0.29813699999999999</v>
      </c>
      <c r="E21" s="80"/>
      <c r="F21" s="80">
        <v>6.9999999999999999E-6</v>
      </c>
      <c r="G21" s="80">
        <v>6.7222000000000004E-2</v>
      </c>
      <c r="H21" s="85">
        <f t="shared" si="0"/>
        <v>0.3538</v>
      </c>
      <c r="I21" s="170">
        <v>0.1104</v>
      </c>
      <c r="J21" s="171"/>
      <c r="K21" s="171">
        <v>0.14760000000000001</v>
      </c>
      <c r="L21" s="170">
        <v>9.5799999999999996E-2</v>
      </c>
      <c r="M21" s="86">
        <f t="shared" si="4"/>
        <v>1032.6907857546635</v>
      </c>
      <c r="N21" s="87">
        <f t="shared" si="5"/>
        <v>7</v>
      </c>
      <c r="O21" s="94">
        <v>4</v>
      </c>
      <c r="P21" s="94"/>
      <c r="Q21" s="94">
        <v>2</v>
      </c>
      <c r="R21" s="94">
        <v>1</v>
      </c>
      <c r="S21" s="77">
        <f>T21+V21+W21</f>
        <v>100</v>
      </c>
      <c r="T21" s="77">
        <f>D21*100/C21</f>
        <v>81.599546755855769</v>
      </c>
      <c r="U21" s="77"/>
      <c r="V21" s="77">
        <f>F21*100/C21</f>
        <v>1.9158870830892859E-3</v>
      </c>
      <c r="W21" s="77">
        <f>G21*100/C21</f>
        <v>18.398537357061144</v>
      </c>
    </row>
    <row r="22" spans="1:26" s="68" customFormat="1">
      <c r="A22" s="78"/>
      <c r="B22" s="91" t="s">
        <v>105</v>
      </c>
      <c r="C22" s="85">
        <f t="shared" si="3"/>
        <v>26.636699</v>
      </c>
      <c r="D22" s="80"/>
      <c r="E22" s="80"/>
      <c r="F22" s="80">
        <v>26.636699</v>
      </c>
      <c r="G22" s="80"/>
      <c r="H22" s="85">
        <f t="shared" si="0"/>
        <v>7.279458</v>
      </c>
      <c r="I22" s="80"/>
      <c r="J22" s="95"/>
      <c r="K22" s="95">
        <v>7.279458</v>
      </c>
      <c r="L22" s="80"/>
      <c r="M22" s="86">
        <f t="shared" si="4"/>
        <v>3659.1596517213234</v>
      </c>
      <c r="N22" s="87">
        <f t="shared" si="5"/>
        <v>22</v>
      </c>
      <c r="O22" s="94">
        <v>22</v>
      </c>
      <c r="P22" s="94"/>
      <c r="Q22" s="94"/>
      <c r="R22" s="94"/>
      <c r="S22" s="77">
        <f>T22+V22+W22</f>
        <v>100</v>
      </c>
      <c r="T22" s="77">
        <f>D22*100/C22</f>
        <v>0</v>
      </c>
      <c r="U22" s="77"/>
      <c r="V22" s="77">
        <f>F22*100/C22</f>
        <v>100</v>
      </c>
      <c r="W22" s="77">
        <f>G22*100/C22</f>
        <v>0</v>
      </c>
    </row>
    <row r="23" spans="1:26" s="68" customFormat="1">
      <c r="A23" s="78"/>
      <c r="B23" s="91"/>
      <c r="C23" s="85">
        <f t="shared" si="3"/>
        <v>0</v>
      </c>
      <c r="D23" s="80"/>
      <c r="E23" s="80"/>
      <c r="F23" s="80"/>
      <c r="G23" s="80"/>
      <c r="H23" s="85">
        <f t="shared" si="0"/>
        <v>0</v>
      </c>
      <c r="I23" s="80"/>
      <c r="J23" s="95"/>
      <c r="K23" s="95"/>
      <c r="L23" s="80"/>
      <c r="M23" s="86" t="e">
        <f t="shared" si="4"/>
        <v>#DIV/0!</v>
      </c>
      <c r="N23" s="87"/>
      <c r="O23" s="94"/>
      <c r="P23" s="94"/>
      <c r="Q23" s="94"/>
      <c r="R23" s="94"/>
      <c r="S23" s="76"/>
      <c r="T23" s="77"/>
      <c r="U23" s="77"/>
      <c r="V23" s="77"/>
      <c r="W23" s="77"/>
    </row>
    <row r="24" spans="1:26" s="68" customFormat="1">
      <c r="A24" s="78"/>
      <c r="B24" s="91"/>
      <c r="C24" s="85">
        <f t="shared" si="3"/>
        <v>0</v>
      </c>
      <c r="D24" s="80"/>
      <c r="E24" s="80"/>
      <c r="F24" s="80"/>
      <c r="G24" s="80"/>
      <c r="H24" s="85">
        <f t="shared" si="0"/>
        <v>0</v>
      </c>
      <c r="I24" s="80"/>
      <c r="J24" s="95"/>
      <c r="K24" s="95"/>
      <c r="L24" s="80"/>
      <c r="M24" s="86" t="e">
        <f t="shared" si="4"/>
        <v>#DIV/0!</v>
      </c>
      <c r="N24" s="87"/>
      <c r="O24" s="94"/>
      <c r="P24" s="94"/>
      <c r="Q24" s="94"/>
      <c r="R24" s="94"/>
      <c r="S24" s="76"/>
      <c r="T24" s="77"/>
      <c r="U24" s="77"/>
      <c r="V24" s="77"/>
      <c r="W24" s="77"/>
    </row>
    <row r="25" spans="1:26" s="68" customFormat="1">
      <c r="A25" s="78"/>
      <c r="B25" s="91"/>
      <c r="C25" s="85"/>
      <c r="D25" s="80"/>
      <c r="E25" s="80"/>
      <c r="F25" s="80"/>
      <c r="G25" s="80"/>
      <c r="H25" s="85">
        <f t="shared" si="0"/>
        <v>0</v>
      </c>
      <c r="I25" s="80"/>
      <c r="J25" s="95"/>
      <c r="K25" s="95"/>
      <c r="L25" s="80"/>
      <c r="M25" s="86" t="e">
        <f t="shared" si="4"/>
        <v>#DIV/0!</v>
      </c>
      <c r="N25" s="87"/>
      <c r="O25" s="94"/>
      <c r="P25" s="94"/>
      <c r="Q25" s="94"/>
      <c r="R25" s="94"/>
      <c r="S25" s="76"/>
      <c r="T25" s="77"/>
      <c r="U25" s="77"/>
      <c r="V25" s="77"/>
      <c r="W25" s="77"/>
    </row>
    <row r="26" spans="1:26" s="68" customFormat="1">
      <c r="A26" s="78"/>
      <c r="B26" s="91"/>
      <c r="C26" s="85">
        <f t="shared" ref="C26:C39" si="6">D26+E26+F26+G26</f>
        <v>0</v>
      </c>
      <c r="D26" s="80"/>
      <c r="E26" s="80"/>
      <c r="F26" s="80"/>
      <c r="G26" s="80"/>
      <c r="H26" s="85">
        <f t="shared" si="0"/>
        <v>0</v>
      </c>
      <c r="I26" s="80"/>
      <c r="J26" s="95"/>
      <c r="K26" s="95"/>
      <c r="L26" s="80"/>
      <c r="M26" s="86" t="e">
        <f t="shared" si="4"/>
        <v>#DIV/0!</v>
      </c>
      <c r="N26" s="87">
        <f t="shared" ref="N26:N44" si="7">SUM(O26:R26)</f>
        <v>0</v>
      </c>
      <c r="O26" s="94"/>
      <c r="P26" s="94"/>
      <c r="Q26" s="94"/>
      <c r="R26" s="94"/>
      <c r="S26" s="76"/>
      <c r="T26" s="77"/>
      <c r="U26" s="77"/>
      <c r="V26" s="77"/>
      <c r="W26" s="77"/>
    </row>
    <row r="27" spans="1:26" s="70" customFormat="1">
      <c r="A27" s="78" t="s">
        <v>83</v>
      </c>
      <c r="B27" s="96" t="s">
        <v>84</v>
      </c>
      <c r="C27" s="73">
        <f t="shared" si="6"/>
        <v>0</v>
      </c>
      <c r="D27" s="73">
        <f>SUM(D28:D30)</f>
        <v>0</v>
      </c>
      <c r="E27" s="73">
        <f>SUM(E28:E30)</f>
        <v>0</v>
      </c>
      <c r="F27" s="73">
        <f>SUM(F28:F30)</f>
        <v>0</v>
      </c>
      <c r="G27" s="73">
        <f>SUM(G28:G30)</f>
        <v>0</v>
      </c>
      <c r="H27" s="73">
        <f t="shared" si="0"/>
        <v>0</v>
      </c>
      <c r="I27" s="73">
        <f>SUM(I28:I30)</f>
        <v>0</v>
      </c>
      <c r="J27" s="73">
        <f>SUM(J28:J30)</f>
        <v>0</v>
      </c>
      <c r="K27" s="73">
        <f>SUM(K28:K30)</f>
        <v>0</v>
      </c>
      <c r="L27" s="73">
        <f>SUM(L28:L30)</f>
        <v>0</v>
      </c>
      <c r="M27" s="74" t="e">
        <f t="shared" si="4"/>
        <v>#DIV/0!</v>
      </c>
      <c r="N27" s="75">
        <f t="shared" si="7"/>
        <v>0</v>
      </c>
      <c r="O27" s="90">
        <f>SUM(O28:O30)</f>
        <v>0</v>
      </c>
      <c r="P27" s="90">
        <f>SUM(P28:P30)</f>
        <v>0</v>
      </c>
      <c r="Q27" s="90">
        <f>SUM(Q28:Q30)</f>
        <v>0</v>
      </c>
      <c r="R27" s="90">
        <f>SUM(R28:R30)</f>
        <v>0</v>
      </c>
      <c r="S27" s="76"/>
      <c r="T27" s="77"/>
      <c r="U27" s="77"/>
      <c r="V27" s="77"/>
      <c r="W27" s="77"/>
    </row>
    <row r="28" spans="1:26" s="68" customFormat="1">
      <c r="A28" s="78"/>
      <c r="B28" s="84" t="s">
        <v>76</v>
      </c>
      <c r="C28" s="85">
        <f t="shared" si="6"/>
        <v>0</v>
      </c>
      <c r="D28" s="80"/>
      <c r="E28" s="80"/>
      <c r="F28" s="80"/>
      <c r="G28" s="80"/>
      <c r="H28" s="85">
        <f t="shared" si="0"/>
        <v>0</v>
      </c>
      <c r="I28" s="80"/>
      <c r="J28" s="80"/>
      <c r="K28" s="80"/>
      <c r="L28" s="80"/>
      <c r="M28" s="86" t="e">
        <f t="shared" si="4"/>
        <v>#DIV/0!</v>
      </c>
      <c r="N28" s="87">
        <f t="shared" si="7"/>
        <v>0</v>
      </c>
      <c r="O28" s="94"/>
      <c r="P28" s="94"/>
      <c r="Q28" s="94"/>
      <c r="R28" s="94"/>
      <c r="S28" s="76"/>
      <c r="T28" s="77"/>
      <c r="U28" s="77"/>
      <c r="V28" s="77"/>
      <c r="W28" s="77"/>
    </row>
    <row r="29" spans="1:26" s="68" customFormat="1">
      <c r="A29" s="78"/>
      <c r="B29" s="84" t="s">
        <v>77</v>
      </c>
      <c r="C29" s="85">
        <f t="shared" si="6"/>
        <v>0</v>
      </c>
      <c r="D29" s="80"/>
      <c r="E29" s="80"/>
      <c r="F29" s="80"/>
      <c r="G29" s="80"/>
      <c r="H29" s="85">
        <f t="shared" si="0"/>
        <v>0</v>
      </c>
      <c r="I29" s="80"/>
      <c r="J29" s="80"/>
      <c r="K29" s="80"/>
      <c r="L29" s="80"/>
      <c r="M29" s="86" t="e">
        <f t="shared" si="4"/>
        <v>#DIV/0!</v>
      </c>
      <c r="N29" s="87">
        <f t="shared" si="7"/>
        <v>0</v>
      </c>
      <c r="O29" s="94"/>
      <c r="P29" s="94"/>
      <c r="Q29" s="94"/>
      <c r="R29" s="94"/>
      <c r="S29" s="76"/>
      <c r="T29" s="77"/>
      <c r="U29" s="77"/>
      <c r="V29" s="77"/>
      <c r="W29" s="77"/>
    </row>
    <row r="30" spans="1:26" s="68" customFormat="1">
      <c r="A30" s="78"/>
      <c r="B30" s="84" t="s">
        <v>78</v>
      </c>
      <c r="C30" s="85">
        <f t="shared" si="6"/>
        <v>0</v>
      </c>
      <c r="D30" s="80"/>
      <c r="E30" s="80"/>
      <c r="F30" s="80"/>
      <c r="G30" s="80"/>
      <c r="H30" s="85">
        <f t="shared" si="0"/>
        <v>0</v>
      </c>
      <c r="I30" s="80"/>
      <c r="J30" s="80"/>
      <c r="K30" s="80"/>
      <c r="L30" s="80"/>
      <c r="M30" s="86" t="e">
        <f t="shared" si="4"/>
        <v>#DIV/0!</v>
      </c>
      <c r="N30" s="87">
        <f t="shared" si="7"/>
        <v>0</v>
      </c>
      <c r="O30" s="94"/>
      <c r="P30" s="94"/>
      <c r="Q30" s="94"/>
      <c r="R30" s="94"/>
      <c r="S30" s="76"/>
      <c r="T30" s="77"/>
      <c r="U30" s="77"/>
      <c r="V30" s="77"/>
      <c r="W30" s="77"/>
    </row>
    <row r="31" spans="1:26" s="70" customFormat="1" ht="63.75">
      <c r="A31" s="78" t="s">
        <v>85</v>
      </c>
      <c r="B31" s="97" t="s">
        <v>86</v>
      </c>
      <c r="C31" s="73">
        <f t="shared" si="6"/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>SUM(G32:G34)</f>
        <v>0</v>
      </c>
      <c r="H31" s="73">
        <f t="shared" si="0"/>
        <v>0</v>
      </c>
      <c r="I31" s="73">
        <f>SUM(I32:I34)</f>
        <v>0</v>
      </c>
      <c r="J31" s="73">
        <f>SUM(J32:J34)</f>
        <v>0</v>
      </c>
      <c r="K31" s="73">
        <f>SUM(K32:K34)</f>
        <v>0</v>
      </c>
      <c r="L31" s="73">
        <f>SUM(L32:L34)</f>
        <v>0</v>
      </c>
      <c r="M31" s="74" t="e">
        <f t="shared" si="4"/>
        <v>#DIV/0!</v>
      </c>
      <c r="N31" s="75">
        <f t="shared" si="7"/>
        <v>0</v>
      </c>
      <c r="O31" s="90">
        <f>SUM(O32:O34)</f>
        <v>0</v>
      </c>
      <c r="P31" s="90">
        <f>SUM(P32:P34)</f>
        <v>0</v>
      </c>
      <c r="Q31" s="90">
        <f>SUM(Q32:Q34)</f>
        <v>0</v>
      </c>
      <c r="R31" s="90">
        <f>SUM(R32:R34)</f>
        <v>0</v>
      </c>
      <c r="S31" s="76"/>
      <c r="T31" s="77"/>
      <c r="U31" s="77"/>
      <c r="V31" s="77"/>
      <c r="W31" s="77"/>
      <c r="Z31" s="163"/>
    </row>
    <row r="32" spans="1:26" s="68" customFormat="1">
      <c r="A32" s="78"/>
      <c r="B32" s="98"/>
      <c r="C32" s="85">
        <f t="shared" si="6"/>
        <v>0</v>
      </c>
      <c r="D32" s="80"/>
      <c r="E32" s="80"/>
      <c r="F32" s="80"/>
      <c r="G32" s="80"/>
      <c r="H32" s="85">
        <f t="shared" si="0"/>
        <v>0</v>
      </c>
      <c r="I32" s="80"/>
      <c r="J32" s="80"/>
      <c r="K32" s="95"/>
      <c r="L32" s="80"/>
      <c r="M32" s="86" t="e">
        <f t="shared" si="4"/>
        <v>#DIV/0!</v>
      </c>
      <c r="N32" s="87">
        <f t="shared" si="7"/>
        <v>0</v>
      </c>
      <c r="O32" s="81"/>
      <c r="P32" s="81"/>
      <c r="Q32" s="81"/>
      <c r="R32" s="81"/>
      <c r="S32" s="76"/>
      <c r="T32" s="77"/>
      <c r="U32" s="77"/>
      <c r="V32" s="77"/>
      <c r="W32" s="77"/>
    </row>
    <row r="33" spans="1:23" s="68" customFormat="1">
      <c r="A33" s="78"/>
      <c r="B33" s="98"/>
      <c r="C33" s="85">
        <f t="shared" si="6"/>
        <v>0</v>
      </c>
      <c r="D33" s="80"/>
      <c r="E33" s="80"/>
      <c r="F33" s="80"/>
      <c r="G33" s="80"/>
      <c r="H33" s="85">
        <f t="shared" si="0"/>
        <v>0</v>
      </c>
      <c r="I33" s="80"/>
      <c r="J33" s="80"/>
      <c r="K33" s="99"/>
      <c r="L33" s="80"/>
      <c r="M33" s="86" t="e">
        <f t="shared" si="4"/>
        <v>#DIV/0!</v>
      </c>
      <c r="N33" s="87">
        <f t="shared" si="7"/>
        <v>0</v>
      </c>
      <c r="O33" s="81"/>
      <c r="P33" s="81"/>
      <c r="Q33" s="81"/>
      <c r="R33" s="81"/>
      <c r="S33" s="76"/>
      <c r="T33" s="77"/>
      <c r="U33" s="77"/>
      <c r="V33" s="77"/>
      <c r="W33" s="77"/>
    </row>
    <row r="34" spans="1:23" s="68" customFormat="1">
      <c r="A34" s="78"/>
      <c r="B34" s="84" t="s">
        <v>78</v>
      </c>
      <c r="C34" s="85">
        <f t="shared" si="6"/>
        <v>0</v>
      </c>
      <c r="D34" s="80"/>
      <c r="E34" s="80"/>
      <c r="F34" s="80"/>
      <c r="G34" s="80"/>
      <c r="H34" s="85">
        <f t="shared" si="0"/>
        <v>0</v>
      </c>
      <c r="I34" s="80"/>
      <c r="J34" s="80"/>
      <c r="K34" s="80"/>
      <c r="L34" s="80"/>
      <c r="M34" s="86" t="e">
        <f t="shared" si="4"/>
        <v>#DIV/0!</v>
      </c>
      <c r="N34" s="87">
        <f t="shared" si="7"/>
        <v>0</v>
      </c>
      <c r="O34" s="81"/>
      <c r="P34" s="81"/>
      <c r="Q34" s="81"/>
      <c r="R34" s="81"/>
      <c r="S34" s="76"/>
      <c r="T34" s="77"/>
      <c r="U34" s="77"/>
      <c r="V34" s="77"/>
      <c r="W34" s="77"/>
    </row>
    <row r="35" spans="1:23" s="68" customFormat="1" ht="38.25">
      <c r="A35" s="78" t="s">
        <v>87</v>
      </c>
      <c r="B35" s="100" t="s">
        <v>88</v>
      </c>
      <c r="C35" s="85">
        <f t="shared" si="6"/>
        <v>0</v>
      </c>
      <c r="D35" s="73">
        <f>SUM(D36:D38)</f>
        <v>0</v>
      </c>
      <c r="E35" s="73">
        <f>SUM(E36:E38)</f>
        <v>0</v>
      </c>
      <c r="F35" s="73">
        <f>SUM(F36:F38)</f>
        <v>0</v>
      </c>
      <c r="G35" s="73">
        <f>SUM(G36:G38)</f>
        <v>0</v>
      </c>
      <c r="H35" s="73">
        <f t="shared" si="0"/>
        <v>0</v>
      </c>
      <c r="I35" s="73">
        <f>SUM(I36:I38)</f>
        <v>0</v>
      </c>
      <c r="J35" s="73">
        <f>SUM(J36:J38)</f>
        <v>0</v>
      </c>
      <c r="K35" s="73">
        <f>SUM(K36:K38)</f>
        <v>0</v>
      </c>
      <c r="L35" s="73">
        <f>SUM(L36:L38)</f>
        <v>0</v>
      </c>
      <c r="M35" s="74" t="e">
        <f t="shared" si="4"/>
        <v>#DIV/0!</v>
      </c>
      <c r="N35" s="75">
        <f t="shared" si="7"/>
        <v>0</v>
      </c>
      <c r="O35" s="90">
        <f>SUM(O36:O38)</f>
        <v>0</v>
      </c>
      <c r="P35" s="90">
        <f>SUM(P36:P38)</f>
        <v>0</v>
      </c>
      <c r="Q35" s="90">
        <f>SUM(Q36:Q38)</f>
        <v>0</v>
      </c>
      <c r="R35" s="90">
        <f>SUM(R36:R38)</f>
        <v>0</v>
      </c>
      <c r="S35" s="76"/>
      <c r="T35" s="77"/>
      <c r="U35" s="77"/>
      <c r="V35" s="77"/>
      <c r="W35" s="77"/>
    </row>
    <row r="36" spans="1:23" s="68" customFormat="1">
      <c r="A36" s="78"/>
      <c r="B36" s="84" t="s">
        <v>76</v>
      </c>
      <c r="C36" s="85">
        <f t="shared" si="6"/>
        <v>0</v>
      </c>
      <c r="D36" s="80"/>
      <c r="E36" s="80"/>
      <c r="F36" s="80"/>
      <c r="G36" s="80"/>
      <c r="H36" s="85">
        <f t="shared" si="0"/>
        <v>0</v>
      </c>
      <c r="I36" s="80"/>
      <c r="J36" s="80"/>
      <c r="K36" s="80"/>
      <c r="L36" s="80"/>
      <c r="M36" s="86" t="e">
        <f t="shared" si="4"/>
        <v>#DIV/0!</v>
      </c>
      <c r="N36" s="87">
        <f t="shared" si="7"/>
        <v>0</v>
      </c>
      <c r="O36" s="81"/>
      <c r="P36" s="81"/>
      <c r="Q36" s="81"/>
      <c r="R36" s="81"/>
      <c r="S36" s="76"/>
      <c r="T36" s="77"/>
      <c r="U36" s="77"/>
      <c r="V36" s="77"/>
      <c r="W36" s="77"/>
    </row>
    <row r="37" spans="1:23" s="68" customFormat="1">
      <c r="A37" s="78"/>
      <c r="B37" s="84" t="s">
        <v>77</v>
      </c>
      <c r="C37" s="85">
        <f t="shared" si="6"/>
        <v>0</v>
      </c>
      <c r="D37" s="80"/>
      <c r="E37" s="80"/>
      <c r="F37" s="80"/>
      <c r="G37" s="80"/>
      <c r="H37" s="85">
        <f t="shared" si="0"/>
        <v>0</v>
      </c>
      <c r="I37" s="80"/>
      <c r="J37" s="80"/>
      <c r="K37" s="80"/>
      <c r="L37" s="80"/>
      <c r="M37" s="86" t="e">
        <f t="shared" si="4"/>
        <v>#DIV/0!</v>
      </c>
      <c r="N37" s="87">
        <f t="shared" si="7"/>
        <v>0</v>
      </c>
      <c r="O37" s="81"/>
      <c r="P37" s="81"/>
      <c r="Q37" s="81"/>
      <c r="R37" s="81"/>
      <c r="S37" s="76"/>
      <c r="T37" s="77"/>
      <c r="U37" s="77"/>
      <c r="V37" s="77"/>
      <c r="W37" s="77"/>
    </row>
    <row r="38" spans="1:23" s="68" customFormat="1">
      <c r="A38" s="78"/>
      <c r="B38" s="84" t="s">
        <v>78</v>
      </c>
      <c r="C38" s="85">
        <f t="shared" si="6"/>
        <v>0</v>
      </c>
      <c r="D38" s="80"/>
      <c r="E38" s="80"/>
      <c r="F38" s="80"/>
      <c r="G38" s="80"/>
      <c r="H38" s="85">
        <f t="shared" si="0"/>
        <v>0</v>
      </c>
      <c r="I38" s="80"/>
      <c r="J38" s="80"/>
      <c r="K38" s="80"/>
      <c r="L38" s="80"/>
      <c r="M38" s="86" t="e">
        <f t="shared" si="4"/>
        <v>#DIV/0!</v>
      </c>
      <c r="N38" s="87">
        <f t="shared" si="7"/>
        <v>0</v>
      </c>
      <c r="O38" s="81"/>
      <c r="P38" s="81"/>
      <c r="Q38" s="81"/>
      <c r="R38" s="81"/>
      <c r="S38" s="76"/>
      <c r="T38" s="77"/>
      <c r="U38" s="77"/>
      <c r="V38" s="77"/>
      <c r="W38" s="77"/>
    </row>
    <row r="39" spans="1:23">
      <c r="A39" s="78" t="s">
        <v>89</v>
      </c>
      <c r="B39" s="101" t="s">
        <v>54</v>
      </c>
      <c r="C39" s="73">
        <f t="shared" si="6"/>
        <v>0.57707799999999998</v>
      </c>
      <c r="D39" s="73">
        <f>SUM(D40:D43)</f>
        <v>0.57707799999999998</v>
      </c>
      <c r="E39" s="73">
        <f>SUM(E40:E43)</f>
        <v>0</v>
      </c>
      <c r="F39" s="73">
        <f>SUM(F40:F43)</f>
        <v>0</v>
      </c>
      <c r="G39" s="73">
        <f>SUM(G40:G43)</f>
        <v>0</v>
      </c>
      <c r="H39" s="73">
        <f t="shared" si="0"/>
        <v>0.20699999999999999</v>
      </c>
      <c r="I39" s="73">
        <f>SUM(I40:I43)</f>
        <v>0.20699999999999999</v>
      </c>
      <c r="J39" s="73">
        <f>SUM(J40:J43)</f>
        <v>0</v>
      </c>
      <c r="K39" s="73">
        <f>SUM(K40:K43)</f>
        <v>0</v>
      </c>
      <c r="L39" s="73">
        <f>SUM(L40:L43)</f>
        <v>0</v>
      </c>
      <c r="M39" s="74">
        <f t="shared" si="4"/>
        <v>2787.8164251207731</v>
      </c>
      <c r="N39" s="75">
        <f t="shared" si="7"/>
        <v>2</v>
      </c>
      <c r="O39" s="90">
        <f>SUM(O40:O43)</f>
        <v>2</v>
      </c>
      <c r="P39" s="90">
        <f>SUM(P40:P43)</f>
        <v>0</v>
      </c>
      <c r="Q39" s="90">
        <f>SUM(Q40:Q43)</f>
        <v>0</v>
      </c>
      <c r="R39" s="90">
        <f>SUM(R40:R43)</f>
        <v>0</v>
      </c>
      <c r="S39" s="76"/>
      <c r="T39" s="77"/>
      <c r="U39" s="77"/>
      <c r="V39" s="77"/>
      <c r="W39" s="77"/>
    </row>
    <row r="40" spans="1:23" s="68" customFormat="1">
      <c r="A40" s="78"/>
      <c r="B40" s="98" t="s">
        <v>93</v>
      </c>
      <c r="C40" s="85">
        <f>D40+E40+F40+G40</f>
        <v>0.57707799999999998</v>
      </c>
      <c r="D40" s="80">
        <v>0.57707799999999998</v>
      </c>
      <c r="E40" s="80"/>
      <c r="F40" s="80"/>
      <c r="G40" s="80"/>
      <c r="H40" s="85">
        <f>I40+J40+K40+L40</f>
        <v>0.20699999999999999</v>
      </c>
      <c r="I40" s="95">
        <v>0.20699999999999999</v>
      </c>
      <c r="J40" s="95"/>
      <c r="K40" s="95"/>
      <c r="L40" s="80"/>
      <c r="M40" s="86">
        <f>C40/H40*1000</f>
        <v>2787.8164251207731</v>
      </c>
      <c r="N40" s="87">
        <f t="shared" si="7"/>
        <v>2</v>
      </c>
      <c r="O40" s="81">
        <v>2</v>
      </c>
      <c r="P40" s="81"/>
      <c r="Q40" s="81"/>
      <c r="R40" s="81"/>
      <c r="S40" s="76">
        <v>100</v>
      </c>
      <c r="T40" s="77">
        <f>D40*100/C40</f>
        <v>100</v>
      </c>
      <c r="U40" s="77"/>
      <c r="V40" s="77">
        <f>F40*100/C40</f>
        <v>0</v>
      </c>
      <c r="W40" s="77">
        <f>G40*100/C40</f>
        <v>0</v>
      </c>
    </row>
    <row r="41" spans="1:23" s="68" customFormat="1">
      <c r="A41" s="78"/>
      <c r="B41" s="98" t="s">
        <v>94</v>
      </c>
      <c r="C41" s="85">
        <f>D41+E41+F41+G41</f>
        <v>0</v>
      </c>
      <c r="D41" s="80"/>
      <c r="E41" s="80"/>
      <c r="F41" s="80"/>
      <c r="G41" s="80"/>
      <c r="H41" s="85">
        <f>I41+J41+K41+L41</f>
        <v>0</v>
      </c>
      <c r="I41" s="95"/>
      <c r="J41" s="95"/>
      <c r="K41" s="95"/>
      <c r="L41" s="80"/>
      <c r="M41" s="86" t="e">
        <f>C41/H41*1000</f>
        <v>#DIV/0!</v>
      </c>
      <c r="N41" s="87">
        <f t="shared" si="7"/>
        <v>0</v>
      </c>
      <c r="O41" s="81"/>
      <c r="P41" s="81"/>
      <c r="Q41" s="81"/>
      <c r="R41" s="81"/>
      <c r="S41" s="76"/>
      <c r="T41" s="77"/>
      <c r="U41" s="77"/>
      <c r="V41" s="77"/>
      <c r="W41" s="77"/>
    </row>
    <row r="42" spans="1:23" s="68" customFormat="1">
      <c r="A42" s="78"/>
      <c r="B42" s="98" t="s">
        <v>95</v>
      </c>
      <c r="C42" s="85">
        <f>D42+E42+F42+G42</f>
        <v>0</v>
      </c>
      <c r="D42" s="80"/>
      <c r="E42" s="80"/>
      <c r="F42" s="80"/>
      <c r="G42" s="80"/>
      <c r="H42" s="85">
        <f>I42+J42+K42+L42</f>
        <v>0</v>
      </c>
      <c r="I42" s="95"/>
      <c r="J42" s="95"/>
      <c r="K42" s="95"/>
      <c r="L42" s="80"/>
      <c r="M42" s="86" t="e">
        <f>C42/H42*1000</f>
        <v>#DIV/0!</v>
      </c>
      <c r="N42" s="87">
        <f t="shared" si="7"/>
        <v>0</v>
      </c>
      <c r="O42" s="81"/>
      <c r="P42" s="81"/>
      <c r="Q42" s="81"/>
      <c r="R42" s="81"/>
      <c r="S42" s="76"/>
      <c r="T42" s="77"/>
      <c r="U42" s="77"/>
      <c r="V42" s="77"/>
      <c r="W42" s="77"/>
    </row>
    <row r="43" spans="1:23" s="68" customFormat="1">
      <c r="A43" s="78"/>
      <c r="B43" s="98" t="s">
        <v>90</v>
      </c>
      <c r="C43" s="85">
        <f>D43+E43+F43+G43</f>
        <v>0</v>
      </c>
      <c r="D43" s="80"/>
      <c r="E43" s="80"/>
      <c r="F43" s="80"/>
      <c r="G43" s="80"/>
      <c r="H43" s="85">
        <f>I43+J43+K43+L43</f>
        <v>0</v>
      </c>
      <c r="I43" s="80"/>
      <c r="J43" s="80"/>
      <c r="K43" s="80"/>
      <c r="L43" s="80"/>
      <c r="M43" s="86" t="e">
        <f>C43/H43*1000</f>
        <v>#DIV/0!</v>
      </c>
      <c r="N43" s="87">
        <f t="shared" si="7"/>
        <v>0</v>
      </c>
      <c r="O43" s="81"/>
      <c r="P43" s="81"/>
      <c r="Q43" s="81"/>
      <c r="R43" s="81"/>
      <c r="S43" s="76"/>
      <c r="T43" s="77"/>
      <c r="U43" s="77"/>
      <c r="V43" s="77"/>
      <c r="W43" s="77"/>
    </row>
    <row r="44" spans="1:23" s="70" customFormat="1">
      <c r="A44" s="78" t="s">
        <v>91</v>
      </c>
      <c r="B44" s="72" t="s">
        <v>92</v>
      </c>
      <c r="C44" s="102">
        <f>D44+E44+F44+G44</f>
        <v>27.579143000000002</v>
      </c>
      <c r="D44" s="73">
        <f>D8+D12+D39</f>
        <v>0.87521499999999997</v>
      </c>
      <c r="E44" s="73">
        <f>E8+E12+E39</f>
        <v>0</v>
      </c>
      <c r="F44" s="73">
        <f>F8+F12+F39</f>
        <v>26.636706</v>
      </c>
      <c r="G44" s="73">
        <f>G8+G12+G39</f>
        <v>6.7222000000000004E-2</v>
      </c>
      <c r="H44" s="73">
        <f>I44+J44+K44+L44</f>
        <v>7.8402579999999995</v>
      </c>
      <c r="I44" s="73">
        <f>I8+I12+I39</f>
        <v>0.31740000000000002</v>
      </c>
      <c r="J44" s="73">
        <f>J8+J12+J39</f>
        <v>0</v>
      </c>
      <c r="K44" s="73">
        <f>K8+K12+K39</f>
        <v>7.4270579999999997</v>
      </c>
      <c r="L44" s="73">
        <f>L8+L12+L39</f>
        <v>9.5799999999999996E-2</v>
      </c>
      <c r="M44" s="74">
        <f>C44/H44*1000</f>
        <v>3517.632072822094</v>
      </c>
      <c r="N44" s="75">
        <f t="shared" si="7"/>
        <v>31</v>
      </c>
      <c r="O44" s="74">
        <f>O8+O12+O39</f>
        <v>28</v>
      </c>
      <c r="P44" s="74">
        <f>P8+P12+P39</f>
        <v>0</v>
      </c>
      <c r="Q44" s="74">
        <f>Q8+Q12+Q39</f>
        <v>2</v>
      </c>
      <c r="R44" s="74">
        <f>R8+R12+R39</f>
        <v>1</v>
      </c>
      <c r="S44" s="76"/>
      <c r="T44" s="77"/>
      <c r="U44" s="77"/>
      <c r="V44" s="77"/>
      <c r="W44" s="77"/>
    </row>
    <row r="45" spans="1:23" s="113" customFormat="1" ht="15.75">
      <c r="A45" s="106"/>
      <c r="B45" s="107"/>
      <c r="C45" s="108"/>
      <c r="D45" s="109"/>
      <c r="E45" s="109"/>
      <c r="F45" s="109"/>
      <c r="G45" s="109"/>
      <c r="H45" s="109"/>
      <c r="I45" s="109"/>
      <c r="J45" s="109"/>
      <c r="K45" s="109"/>
      <c r="L45" s="108"/>
      <c r="M45" s="110"/>
      <c r="N45" s="111"/>
      <c r="O45" s="112"/>
      <c r="P45" s="112"/>
      <c r="Q45" s="112"/>
      <c r="R45" s="112"/>
      <c r="S45" s="107"/>
      <c r="T45" s="114"/>
      <c r="U45" s="114"/>
      <c r="V45" s="114"/>
      <c r="W45" s="114"/>
    </row>
    <row r="46" spans="1:23">
      <c r="B46" s="104"/>
    </row>
    <row r="50" spans="1:16" s="68" customFormat="1" ht="15.75" customHeight="1">
      <c r="A50" s="62"/>
      <c r="E50" s="210"/>
      <c r="F50" s="210"/>
      <c r="G50" s="210"/>
      <c r="H50" s="210"/>
      <c r="I50" s="210"/>
      <c r="J50" s="210"/>
      <c r="K50" s="210"/>
      <c r="L50" s="63"/>
      <c r="M50" s="63"/>
      <c r="N50" s="63"/>
      <c r="O50" s="63"/>
      <c r="P50" s="63"/>
    </row>
  </sheetData>
  <protectedRanges>
    <protectedRange password="CEE9" sqref="S8:W15 S39:W39 S36:W37 S23:W25 S44:W45 S31:W33 S41:W42 S17:W20 S27:W29" name="Диапазон54"/>
    <protectedRange password="CEE9" sqref="O36:R37 O32:R33 O41:R42" name="Диапазон53"/>
    <protectedRange password="CEE9" sqref="I36:L37 I41:L42 J40:L40 I32:L33" name="Диапазон52"/>
    <protectedRange password="CEE9" sqref="D36:G37 D41:G42 E40:G40 D32:G33" name="Диапазон51"/>
    <protectedRange password="CEE9" sqref="O28:R29" name="Диапазон50"/>
    <protectedRange password="CEE9" sqref="I28:L29" name="Диапазон49"/>
    <protectedRange password="CEE9" sqref="D28:G29" name="Диапазон48"/>
    <protectedRange password="CEE9" sqref="O23:R25" name="Диапазон47"/>
    <protectedRange password="CEE9" sqref="I23:L25" name="Диапазон46"/>
    <protectedRange password="CEE9" sqref="O18:R19" name="Диапазон44"/>
    <protectedRange password="CEE9" sqref="I18:L19" name="Диапазон43"/>
    <protectedRange password="CEE9" sqref="D18:G19" name="Диапазон42"/>
    <protectedRange password="CEE9" sqref="O9:R11" name="Диапазон41"/>
    <protectedRange password="CEE9" sqref="I14:L15" name="Диапазон40"/>
    <protectedRange password="CEE9" sqref="D14:G15" name="Диапазон39"/>
    <protectedRange password="CEE9" sqref="S38:W38 S43:W43 S26:W26 S34:W35 S30:W30 S16:W16" name="Диапазон19"/>
    <protectedRange password="CEE9" sqref="D34:G34 D16:G16 D26:G26 D30:G30 D43:G43 D38:G38" name="Диапазон7"/>
    <protectedRange password="CEE9" sqref="I34:L34 I16:L16 I26:L26 I30:L30 I43:L43 I38:L38" name="Диапазон8"/>
    <protectedRange password="CEE9" sqref="O34:R34 O38:R38 O16:R16 O26:R26 O30:R30 O43:R43" name="Диапазон9"/>
    <protectedRange password="CEE9" sqref="D21:G22" name="Диапазон45_2"/>
    <protectedRange password="CEE9" sqref="I21:L22" name="Диапазон46_1"/>
    <protectedRange password="CEE9" sqref="S21:W22" name="Диапазон54_1"/>
    <protectedRange password="CEE9" sqref="O21:R22" name="Диапазон47_1"/>
    <protectedRange password="CEE9" sqref="D40" name="Диапазон51_1"/>
    <protectedRange password="CEE9" sqref="I40" name="Диапазон52_1"/>
    <protectedRange password="CEE9" sqref="S40:W40" name="Диапазон54_2"/>
    <protectedRange password="CEE9" sqref="O40:R40" name="Диапазон53_1"/>
  </protectedRanges>
  <mergeCells count="5">
    <mergeCell ref="A3:H3"/>
    <mergeCell ref="I3:W3"/>
    <mergeCell ref="A7:W7"/>
    <mergeCell ref="A6:W6"/>
    <mergeCell ref="E50:K50"/>
  </mergeCells>
  <pageMargins left="0.25" right="0.25" top="0.75" bottom="0.75" header="0.3" footer="0.3"/>
  <pageSetup paperSize="9" scale="6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D10" sqref="D10"/>
    </sheetView>
  </sheetViews>
  <sheetFormatPr defaultRowHeight="15"/>
  <cols>
    <col min="1" max="1" width="2.85546875" customWidth="1"/>
    <col min="2" max="2" width="24.5703125" customWidth="1"/>
    <col min="3" max="3" width="22" customWidth="1"/>
    <col min="4" max="4" width="21.85546875" customWidth="1"/>
    <col min="5" max="5" width="22.28515625" customWidth="1"/>
    <col min="257" max="257" width="2.85546875" customWidth="1"/>
    <col min="258" max="258" width="23.140625" customWidth="1"/>
    <col min="259" max="259" width="22" customWidth="1"/>
    <col min="260" max="260" width="21.85546875" customWidth="1"/>
    <col min="261" max="261" width="22.28515625" customWidth="1"/>
    <col min="513" max="513" width="2.85546875" customWidth="1"/>
    <col min="514" max="514" width="23.140625" customWidth="1"/>
    <col min="515" max="515" width="22" customWidth="1"/>
    <col min="516" max="516" width="21.85546875" customWidth="1"/>
    <col min="517" max="517" width="22.28515625" customWidth="1"/>
    <col min="769" max="769" width="2.85546875" customWidth="1"/>
    <col min="770" max="770" width="23.140625" customWidth="1"/>
    <col min="771" max="771" width="22" customWidth="1"/>
    <col min="772" max="772" width="21.85546875" customWidth="1"/>
    <col min="773" max="773" width="22.28515625" customWidth="1"/>
    <col min="1025" max="1025" width="2.85546875" customWidth="1"/>
    <col min="1026" max="1026" width="23.140625" customWidth="1"/>
    <col min="1027" max="1027" width="22" customWidth="1"/>
    <col min="1028" max="1028" width="21.85546875" customWidth="1"/>
    <col min="1029" max="1029" width="22.28515625" customWidth="1"/>
    <col min="1281" max="1281" width="2.85546875" customWidth="1"/>
    <col min="1282" max="1282" width="23.140625" customWidth="1"/>
    <col min="1283" max="1283" width="22" customWidth="1"/>
    <col min="1284" max="1284" width="21.85546875" customWidth="1"/>
    <col min="1285" max="1285" width="22.28515625" customWidth="1"/>
    <col min="1537" max="1537" width="2.85546875" customWidth="1"/>
    <col min="1538" max="1538" width="23.140625" customWidth="1"/>
    <col min="1539" max="1539" width="22" customWidth="1"/>
    <col min="1540" max="1540" width="21.85546875" customWidth="1"/>
    <col min="1541" max="1541" width="22.28515625" customWidth="1"/>
    <col min="1793" max="1793" width="2.85546875" customWidth="1"/>
    <col min="1794" max="1794" width="23.140625" customWidth="1"/>
    <col min="1795" max="1795" width="22" customWidth="1"/>
    <col min="1796" max="1796" width="21.85546875" customWidth="1"/>
    <col min="1797" max="1797" width="22.28515625" customWidth="1"/>
    <col min="2049" max="2049" width="2.85546875" customWidth="1"/>
    <col min="2050" max="2050" width="23.140625" customWidth="1"/>
    <col min="2051" max="2051" width="22" customWidth="1"/>
    <col min="2052" max="2052" width="21.85546875" customWidth="1"/>
    <col min="2053" max="2053" width="22.28515625" customWidth="1"/>
    <col min="2305" max="2305" width="2.85546875" customWidth="1"/>
    <col min="2306" max="2306" width="23.140625" customWidth="1"/>
    <col min="2307" max="2307" width="22" customWidth="1"/>
    <col min="2308" max="2308" width="21.85546875" customWidth="1"/>
    <col min="2309" max="2309" width="22.28515625" customWidth="1"/>
    <col min="2561" max="2561" width="2.85546875" customWidth="1"/>
    <col min="2562" max="2562" width="23.140625" customWidth="1"/>
    <col min="2563" max="2563" width="22" customWidth="1"/>
    <col min="2564" max="2564" width="21.85546875" customWidth="1"/>
    <col min="2565" max="2565" width="22.28515625" customWidth="1"/>
    <col min="2817" max="2817" width="2.85546875" customWidth="1"/>
    <col min="2818" max="2818" width="23.140625" customWidth="1"/>
    <col min="2819" max="2819" width="22" customWidth="1"/>
    <col min="2820" max="2820" width="21.85546875" customWidth="1"/>
    <col min="2821" max="2821" width="22.28515625" customWidth="1"/>
    <col min="3073" max="3073" width="2.85546875" customWidth="1"/>
    <col min="3074" max="3074" width="23.140625" customWidth="1"/>
    <col min="3075" max="3075" width="22" customWidth="1"/>
    <col min="3076" max="3076" width="21.85546875" customWidth="1"/>
    <col min="3077" max="3077" width="22.28515625" customWidth="1"/>
    <col min="3329" max="3329" width="2.85546875" customWidth="1"/>
    <col min="3330" max="3330" width="23.140625" customWidth="1"/>
    <col min="3331" max="3331" width="22" customWidth="1"/>
    <col min="3332" max="3332" width="21.85546875" customWidth="1"/>
    <col min="3333" max="3333" width="22.28515625" customWidth="1"/>
    <col min="3585" max="3585" width="2.85546875" customWidth="1"/>
    <col min="3586" max="3586" width="23.140625" customWidth="1"/>
    <col min="3587" max="3587" width="22" customWidth="1"/>
    <col min="3588" max="3588" width="21.85546875" customWidth="1"/>
    <col min="3589" max="3589" width="22.28515625" customWidth="1"/>
    <col min="3841" max="3841" width="2.85546875" customWidth="1"/>
    <col min="3842" max="3842" width="23.140625" customWidth="1"/>
    <col min="3843" max="3843" width="22" customWidth="1"/>
    <col min="3844" max="3844" width="21.85546875" customWidth="1"/>
    <col min="3845" max="3845" width="22.28515625" customWidth="1"/>
    <col min="4097" max="4097" width="2.85546875" customWidth="1"/>
    <col min="4098" max="4098" width="23.140625" customWidth="1"/>
    <col min="4099" max="4099" width="22" customWidth="1"/>
    <col min="4100" max="4100" width="21.85546875" customWidth="1"/>
    <col min="4101" max="4101" width="22.28515625" customWidth="1"/>
    <col min="4353" max="4353" width="2.85546875" customWidth="1"/>
    <col min="4354" max="4354" width="23.140625" customWidth="1"/>
    <col min="4355" max="4355" width="22" customWidth="1"/>
    <col min="4356" max="4356" width="21.85546875" customWidth="1"/>
    <col min="4357" max="4357" width="22.28515625" customWidth="1"/>
    <col min="4609" max="4609" width="2.85546875" customWidth="1"/>
    <col min="4610" max="4610" width="23.140625" customWidth="1"/>
    <col min="4611" max="4611" width="22" customWidth="1"/>
    <col min="4612" max="4612" width="21.85546875" customWidth="1"/>
    <col min="4613" max="4613" width="22.28515625" customWidth="1"/>
    <col min="4865" max="4865" width="2.85546875" customWidth="1"/>
    <col min="4866" max="4866" width="23.140625" customWidth="1"/>
    <col min="4867" max="4867" width="22" customWidth="1"/>
    <col min="4868" max="4868" width="21.85546875" customWidth="1"/>
    <col min="4869" max="4869" width="22.28515625" customWidth="1"/>
    <col min="5121" max="5121" width="2.85546875" customWidth="1"/>
    <col min="5122" max="5122" width="23.140625" customWidth="1"/>
    <col min="5123" max="5123" width="22" customWidth="1"/>
    <col min="5124" max="5124" width="21.85546875" customWidth="1"/>
    <col min="5125" max="5125" width="22.28515625" customWidth="1"/>
    <col min="5377" max="5377" width="2.85546875" customWidth="1"/>
    <col min="5378" max="5378" width="23.140625" customWidth="1"/>
    <col min="5379" max="5379" width="22" customWidth="1"/>
    <col min="5380" max="5380" width="21.85546875" customWidth="1"/>
    <col min="5381" max="5381" width="22.28515625" customWidth="1"/>
    <col min="5633" max="5633" width="2.85546875" customWidth="1"/>
    <col min="5634" max="5634" width="23.140625" customWidth="1"/>
    <col min="5635" max="5635" width="22" customWidth="1"/>
    <col min="5636" max="5636" width="21.85546875" customWidth="1"/>
    <col min="5637" max="5637" width="22.28515625" customWidth="1"/>
    <col min="5889" max="5889" width="2.85546875" customWidth="1"/>
    <col min="5890" max="5890" width="23.140625" customWidth="1"/>
    <col min="5891" max="5891" width="22" customWidth="1"/>
    <col min="5892" max="5892" width="21.85546875" customWidth="1"/>
    <col min="5893" max="5893" width="22.28515625" customWidth="1"/>
    <col min="6145" max="6145" width="2.85546875" customWidth="1"/>
    <col min="6146" max="6146" width="23.140625" customWidth="1"/>
    <col min="6147" max="6147" width="22" customWidth="1"/>
    <col min="6148" max="6148" width="21.85546875" customWidth="1"/>
    <col min="6149" max="6149" width="22.28515625" customWidth="1"/>
    <col min="6401" max="6401" width="2.85546875" customWidth="1"/>
    <col min="6402" max="6402" width="23.140625" customWidth="1"/>
    <col min="6403" max="6403" width="22" customWidth="1"/>
    <col min="6404" max="6404" width="21.85546875" customWidth="1"/>
    <col min="6405" max="6405" width="22.28515625" customWidth="1"/>
    <col min="6657" max="6657" width="2.85546875" customWidth="1"/>
    <col min="6658" max="6658" width="23.140625" customWidth="1"/>
    <col min="6659" max="6659" width="22" customWidth="1"/>
    <col min="6660" max="6660" width="21.85546875" customWidth="1"/>
    <col min="6661" max="6661" width="22.28515625" customWidth="1"/>
    <col min="6913" max="6913" width="2.85546875" customWidth="1"/>
    <col min="6914" max="6914" width="23.140625" customWidth="1"/>
    <col min="6915" max="6915" width="22" customWidth="1"/>
    <col min="6916" max="6916" width="21.85546875" customWidth="1"/>
    <col min="6917" max="6917" width="22.28515625" customWidth="1"/>
    <col min="7169" max="7169" width="2.85546875" customWidth="1"/>
    <col min="7170" max="7170" width="23.140625" customWidth="1"/>
    <col min="7171" max="7171" width="22" customWidth="1"/>
    <col min="7172" max="7172" width="21.85546875" customWidth="1"/>
    <col min="7173" max="7173" width="22.28515625" customWidth="1"/>
    <col min="7425" max="7425" width="2.85546875" customWidth="1"/>
    <col min="7426" max="7426" width="23.140625" customWidth="1"/>
    <col min="7427" max="7427" width="22" customWidth="1"/>
    <col min="7428" max="7428" width="21.85546875" customWidth="1"/>
    <col min="7429" max="7429" width="22.28515625" customWidth="1"/>
    <col min="7681" max="7681" width="2.85546875" customWidth="1"/>
    <col min="7682" max="7682" width="23.140625" customWidth="1"/>
    <col min="7683" max="7683" width="22" customWidth="1"/>
    <col min="7684" max="7684" width="21.85546875" customWidth="1"/>
    <col min="7685" max="7685" width="22.28515625" customWidth="1"/>
    <col min="7937" max="7937" width="2.85546875" customWidth="1"/>
    <col min="7938" max="7938" width="23.140625" customWidth="1"/>
    <col min="7939" max="7939" width="22" customWidth="1"/>
    <col min="7940" max="7940" width="21.85546875" customWidth="1"/>
    <col min="7941" max="7941" width="22.28515625" customWidth="1"/>
    <col min="8193" max="8193" width="2.85546875" customWidth="1"/>
    <col min="8194" max="8194" width="23.140625" customWidth="1"/>
    <col min="8195" max="8195" width="22" customWidth="1"/>
    <col min="8196" max="8196" width="21.85546875" customWidth="1"/>
    <col min="8197" max="8197" width="22.28515625" customWidth="1"/>
    <col min="8449" max="8449" width="2.85546875" customWidth="1"/>
    <col min="8450" max="8450" width="23.140625" customWidth="1"/>
    <col min="8451" max="8451" width="22" customWidth="1"/>
    <col min="8452" max="8452" width="21.85546875" customWidth="1"/>
    <col min="8453" max="8453" width="22.28515625" customWidth="1"/>
    <col min="8705" max="8705" width="2.85546875" customWidth="1"/>
    <col min="8706" max="8706" width="23.140625" customWidth="1"/>
    <col min="8707" max="8707" width="22" customWidth="1"/>
    <col min="8708" max="8708" width="21.85546875" customWidth="1"/>
    <col min="8709" max="8709" width="22.28515625" customWidth="1"/>
    <col min="8961" max="8961" width="2.85546875" customWidth="1"/>
    <col min="8962" max="8962" width="23.140625" customWidth="1"/>
    <col min="8963" max="8963" width="22" customWidth="1"/>
    <col min="8964" max="8964" width="21.85546875" customWidth="1"/>
    <col min="8965" max="8965" width="22.28515625" customWidth="1"/>
    <col min="9217" max="9217" width="2.85546875" customWidth="1"/>
    <col min="9218" max="9218" width="23.140625" customWidth="1"/>
    <col min="9219" max="9219" width="22" customWidth="1"/>
    <col min="9220" max="9220" width="21.85546875" customWidth="1"/>
    <col min="9221" max="9221" width="22.28515625" customWidth="1"/>
    <col min="9473" max="9473" width="2.85546875" customWidth="1"/>
    <col min="9474" max="9474" width="23.140625" customWidth="1"/>
    <col min="9475" max="9475" width="22" customWidth="1"/>
    <col min="9476" max="9476" width="21.85546875" customWidth="1"/>
    <col min="9477" max="9477" width="22.28515625" customWidth="1"/>
    <col min="9729" max="9729" width="2.85546875" customWidth="1"/>
    <col min="9730" max="9730" width="23.140625" customWidth="1"/>
    <col min="9731" max="9731" width="22" customWidth="1"/>
    <col min="9732" max="9732" width="21.85546875" customWidth="1"/>
    <col min="9733" max="9733" width="22.28515625" customWidth="1"/>
    <col min="9985" max="9985" width="2.85546875" customWidth="1"/>
    <col min="9986" max="9986" width="23.140625" customWidth="1"/>
    <col min="9987" max="9987" width="22" customWidth="1"/>
    <col min="9988" max="9988" width="21.85546875" customWidth="1"/>
    <col min="9989" max="9989" width="22.28515625" customWidth="1"/>
    <col min="10241" max="10241" width="2.85546875" customWidth="1"/>
    <col min="10242" max="10242" width="23.140625" customWidth="1"/>
    <col min="10243" max="10243" width="22" customWidth="1"/>
    <col min="10244" max="10244" width="21.85546875" customWidth="1"/>
    <col min="10245" max="10245" width="22.28515625" customWidth="1"/>
    <col min="10497" max="10497" width="2.85546875" customWidth="1"/>
    <col min="10498" max="10498" width="23.140625" customWidth="1"/>
    <col min="10499" max="10499" width="22" customWidth="1"/>
    <col min="10500" max="10500" width="21.85546875" customWidth="1"/>
    <col min="10501" max="10501" width="22.28515625" customWidth="1"/>
    <col min="10753" max="10753" width="2.85546875" customWidth="1"/>
    <col min="10754" max="10754" width="23.140625" customWidth="1"/>
    <col min="10755" max="10755" width="22" customWidth="1"/>
    <col min="10756" max="10756" width="21.85546875" customWidth="1"/>
    <col min="10757" max="10757" width="22.28515625" customWidth="1"/>
    <col min="11009" max="11009" width="2.85546875" customWidth="1"/>
    <col min="11010" max="11010" width="23.140625" customWidth="1"/>
    <col min="11011" max="11011" width="22" customWidth="1"/>
    <col min="11012" max="11012" width="21.85546875" customWidth="1"/>
    <col min="11013" max="11013" width="22.28515625" customWidth="1"/>
    <col min="11265" max="11265" width="2.85546875" customWidth="1"/>
    <col min="11266" max="11266" width="23.140625" customWidth="1"/>
    <col min="11267" max="11267" width="22" customWidth="1"/>
    <col min="11268" max="11268" width="21.85546875" customWidth="1"/>
    <col min="11269" max="11269" width="22.28515625" customWidth="1"/>
    <col min="11521" max="11521" width="2.85546875" customWidth="1"/>
    <col min="11522" max="11522" width="23.140625" customWidth="1"/>
    <col min="11523" max="11523" width="22" customWidth="1"/>
    <col min="11524" max="11524" width="21.85546875" customWidth="1"/>
    <col min="11525" max="11525" width="22.28515625" customWidth="1"/>
    <col min="11777" max="11777" width="2.85546875" customWidth="1"/>
    <col min="11778" max="11778" width="23.140625" customWidth="1"/>
    <col min="11779" max="11779" width="22" customWidth="1"/>
    <col min="11780" max="11780" width="21.85546875" customWidth="1"/>
    <col min="11781" max="11781" width="22.28515625" customWidth="1"/>
    <col min="12033" max="12033" width="2.85546875" customWidth="1"/>
    <col min="12034" max="12034" width="23.140625" customWidth="1"/>
    <col min="12035" max="12035" width="22" customWidth="1"/>
    <col min="12036" max="12036" width="21.85546875" customWidth="1"/>
    <col min="12037" max="12037" width="22.28515625" customWidth="1"/>
    <col min="12289" max="12289" width="2.85546875" customWidth="1"/>
    <col min="12290" max="12290" width="23.140625" customWidth="1"/>
    <col min="12291" max="12291" width="22" customWidth="1"/>
    <col min="12292" max="12292" width="21.85546875" customWidth="1"/>
    <col min="12293" max="12293" width="22.28515625" customWidth="1"/>
    <col min="12545" max="12545" width="2.85546875" customWidth="1"/>
    <col min="12546" max="12546" width="23.140625" customWidth="1"/>
    <col min="12547" max="12547" width="22" customWidth="1"/>
    <col min="12548" max="12548" width="21.85546875" customWidth="1"/>
    <col min="12549" max="12549" width="22.28515625" customWidth="1"/>
    <col min="12801" max="12801" width="2.85546875" customWidth="1"/>
    <col min="12802" max="12802" width="23.140625" customWidth="1"/>
    <col min="12803" max="12803" width="22" customWidth="1"/>
    <col min="12804" max="12804" width="21.85546875" customWidth="1"/>
    <col min="12805" max="12805" width="22.28515625" customWidth="1"/>
    <col min="13057" max="13057" width="2.85546875" customWidth="1"/>
    <col min="13058" max="13058" width="23.140625" customWidth="1"/>
    <col min="13059" max="13059" width="22" customWidth="1"/>
    <col min="13060" max="13060" width="21.85546875" customWidth="1"/>
    <col min="13061" max="13061" width="22.28515625" customWidth="1"/>
    <col min="13313" max="13313" width="2.85546875" customWidth="1"/>
    <col min="13314" max="13314" width="23.140625" customWidth="1"/>
    <col min="13315" max="13315" width="22" customWidth="1"/>
    <col min="13316" max="13316" width="21.85546875" customWidth="1"/>
    <col min="13317" max="13317" width="22.28515625" customWidth="1"/>
    <col min="13569" max="13569" width="2.85546875" customWidth="1"/>
    <col min="13570" max="13570" width="23.140625" customWidth="1"/>
    <col min="13571" max="13571" width="22" customWidth="1"/>
    <col min="13572" max="13572" width="21.85546875" customWidth="1"/>
    <col min="13573" max="13573" width="22.28515625" customWidth="1"/>
    <col min="13825" max="13825" width="2.85546875" customWidth="1"/>
    <col min="13826" max="13826" width="23.140625" customWidth="1"/>
    <col min="13827" max="13827" width="22" customWidth="1"/>
    <col min="13828" max="13828" width="21.85546875" customWidth="1"/>
    <col min="13829" max="13829" width="22.28515625" customWidth="1"/>
    <col min="14081" max="14081" width="2.85546875" customWidth="1"/>
    <col min="14082" max="14082" width="23.140625" customWidth="1"/>
    <col min="14083" max="14083" width="22" customWidth="1"/>
    <col min="14084" max="14084" width="21.85546875" customWidth="1"/>
    <col min="14085" max="14085" width="22.28515625" customWidth="1"/>
    <col min="14337" max="14337" width="2.85546875" customWidth="1"/>
    <col min="14338" max="14338" width="23.140625" customWidth="1"/>
    <col min="14339" max="14339" width="22" customWidth="1"/>
    <col min="14340" max="14340" width="21.85546875" customWidth="1"/>
    <col min="14341" max="14341" width="22.28515625" customWidth="1"/>
    <col min="14593" max="14593" width="2.85546875" customWidth="1"/>
    <col min="14594" max="14594" width="23.140625" customWidth="1"/>
    <col min="14595" max="14595" width="22" customWidth="1"/>
    <col min="14596" max="14596" width="21.85546875" customWidth="1"/>
    <col min="14597" max="14597" width="22.28515625" customWidth="1"/>
    <col min="14849" max="14849" width="2.85546875" customWidth="1"/>
    <col min="14850" max="14850" width="23.140625" customWidth="1"/>
    <col min="14851" max="14851" width="22" customWidth="1"/>
    <col min="14852" max="14852" width="21.85546875" customWidth="1"/>
    <col min="14853" max="14853" width="22.28515625" customWidth="1"/>
    <col min="15105" max="15105" width="2.85546875" customWidth="1"/>
    <col min="15106" max="15106" width="23.140625" customWidth="1"/>
    <col min="15107" max="15107" width="22" customWidth="1"/>
    <col min="15108" max="15108" width="21.85546875" customWidth="1"/>
    <col min="15109" max="15109" width="22.28515625" customWidth="1"/>
    <col min="15361" max="15361" width="2.85546875" customWidth="1"/>
    <col min="15362" max="15362" width="23.140625" customWidth="1"/>
    <col min="15363" max="15363" width="22" customWidth="1"/>
    <col min="15364" max="15364" width="21.85546875" customWidth="1"/>
    <col min="15365" max="15365" width="22.28515625" customWidth="1"/>
    <col min="15617" max="15617" width="2.85546875" customWidth="1"/>
    <col min="15618" max="15618" width="23.140625" customWidth="1"/>
    <col min="15619" max="15619" width="22" customWidth="1"/>
    <col min="15620" max="15620" width="21.85546875" customWidth="1"/>
    <col min="15621" max="15621" width="22.28515625" customWidth="1"/>
    <col min="15873" max="15873" width="2.85546875" customWidth="1"/>
    <col min="15874" max="15874" width="23.140625" customWidth="1"/>
    <col min="15875" max="15875" width="22" customWidth="1"/>
    <col min="15876" max="15876" width="21.85546875" customWidth="1"/>
    <col min="15877" max="15877" width="22.28515625" customWidth="1"/>
    <col min="16129" max="16129" width="2.85546875" customWidth="1"/>
    <col min="16130" max="16130" width="23.140625" customWidth="1"/>
    <col min="16131" max="16131" width="22" customWidth="1"/>
    <col min="16132" max="16132" width="21.85546875" customWidth="1"/>
    <col min="16133" max="16133" width="22.28515625" customWidth="1"/>
  </cols>
  <sheetData>
    <row r="1" spans="1:8" ht="45" customHeight="1">
      <c r="B1" s="211" t="s">
        <v>129</v>
      </c>
      <c r="C1" s="211"/>
      <c r="D1" s="211"/>
      <c r="E1" s="211"/>
    </row>
    <row r="2" spans="1:8" ht="21.75" customHeight="1">
      <c r="E2" s="116" t="s">
        <v>96</v>
      </c>
    </row>
    <row r="3" spans="1:8">
      <c r="B3" s="120"/>
      <c r="C3" s="120"/>
      <c r="D3" s="121"/>
      <c r="E3" s="120"/>
    </row>
    <row r="4" spans="1:8" ht="16.5" thickBot="1">
      <c r="B4" s="214" t="s">
        <v>107</v>
      </c>
      <c r="C4" s="214"/>
      <c r="D4" s="214"/>
      <c r="E4" s="214"/>
    </row>
    <row r="5" spans="1:8" ht="32.25" thickBot="1">
      <c r="B5" s="127" t="s">
        <v>98</v>
      </c>
      <c r="C5" s="117" t="s">
        <v>131</v>
      </c>
      <c r="D5" s="118" t="s">
        <v>99</v>
      </c>
      <c r="E5" s="119" t="s">
        <v>100</v>
      </c>
    </row>
    <row r="6" spans="1:8" ht="15.75">
      <c r="B6" s="128" t="s">
        <v>8</v>
      </c>
      <c r="C6" s="129">
        <v>1.4417885399999999</v>
      </c>
      <c r="D6" s="130">
        <v>1511.7997</v>
      </c>
      <c r="E6" s="129">
        <f>C6*D6*1000</f>
        <v>2179695.4822354377</v>
      </c>
    </row>
    <row r="7" spans="1:8" ht="15.75">
      <c r="B7" s="131" t="s">
        <v>9</v>
      </c>
      <c r="C7" s="129"/>
      <c r="D7" s="132"/>
      <c r="E7" s="129">
        <f t="shared" ref="E7" si="0">C7*D7</f>
        <v>0</v>
      </c>
    </row>
    <row r="8" spans="1:8" ht="18.75" customHeight="1">
      <c r="A8" s="122"/>
      <c r="B8" s="131" t="s">
        <v>10</v>
      </c>
      <c r="C8" s="129">
        <v>1.4417885399999999</v>
      </c>
      <c r="D8" s="132">
        <v>77.658100000000005</v>
      </c>
      <c r="E8" s="129">
        <f>C8*D8*1000</f>
        <v>111966.55861817401</v>
      </c>
      <c r="F8" s="123"/>
    </row>
    <row r="9" spans="1:8" ht="18.75" customHeight="1" thickBot="1">
      <c r="B9" s="131" t="s">
        <v>11</v>
      </c>
      <c r="C9" s="129">
        <v>1.4417885399999999</v>
      </c>
      <c r="D9" s="132">
        <v>0.24299999999999999</v>
      </c>
      <c r="E9" s="129">
        <f>C9*D9*1000</f>
        <v>350.35461521999997</v>
      </c>
      <c r="F9" s="124"/>
    </row>
    <row r="10" spans="1:8" ht="15.75" customHeight="1" thickBot="1">
      <c r="B10" s="212" t="s">
        <v>97</v>
      </c>
      <c r="C10" s="213"/>
      <c r="D10" s="118">
        <f>SUM(D6:D9)</f>
        <v>1589.7008000000001</v>
      </c>
      <c r="E10" s="133">
        <f>SUM(E6:E9)</f>
        <v>2292012.3954688315</v>
      </c>
    </row>
    <row r="11" spans="1:8" ht="15.75">
      <c r="B11" s="125"/>
      <c r="C11" s="125"/>
      <c r="E11" s="126"/>
    </row>
    <row r="14" spans="1:8" ht="15.75" customHeight="1">
      <c r="B14" s="210"/>
      <c r="C14" s="210"/>
      <c r="D14" s="210"/>
      <c r="E14" s="210"/>
      <c r="F14" s="169"/>
      <c r="G14" s="169"/>
      <c r="H14" s="169"/>
    </row>
  </sheetData>
  <mergeCells count="4">
    <mergeCell ref="B1:E1"/>
    <mergeCell ref="B10:C10"/>
    <mergeCell ref="B4:E4"/>
    <mergeCell ref="B14:E14"/>
  </mergeCells>
  <pageMargins left="0.7" right="0.7" top="0.75" bottom="0.75" header="0.3" footer="0.3"/>
  <pageSetup paperSize="9" scale="93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D16" sqref="D16"/>
    </sheetView>
  </sheetViews>
  <sheetFormatPr defaultRowHeight="15"/>
  <cols>
    <col min="1" max="1" width="12.5703125" customWidth="1"/>
    <col min="2" max="2" width="59.5703125" bestFit="1" customWidth="1"/>
    <col min="4" max="4" width="10.140625" customWidth="1"/>
    <col min="5" max="5" width="11.28515625" customWidth="1"/>
    <col min="6" max="6" width="15.28515625" bestFit="1" customWidth="1"/>
    <col min="7" max="7" width="10.5703125" bestFit="1" customWidth="1"/>
  </cols>
  <sheetData>
    <row r="2" spans="1:7">
      <c r="A2" s="215" t="s">
        <v>115</v>
      </c>
      <c r="B2" s="215"/>
      <c r="C2" s="215"/>
      <c r="D2" s="215"/>
      <c r="E2" s="215"/>
      <c r="F2" s="215"/>
      <c r="G2" s="215"/>
    </row>
    <row r="3" spans="1:7">
      <c r="A3" s="215" t="s">
        <v>130</v>
      </c>
      <c r="B3" s="215"/>
      <c r="C3" s="215"/>
      <c r="D3" s="215"/>
      <c r="E3" s="215"/>
      <c r="F3" s="215"/>
      <c r="G3" s="215"/>
    </row>
    <row r="4" spans="1:7">
      <c r="A4" s="168"/>
      <c r="B4" s="168"/>
      <c r="C4" s="168"/>
      <c r="D4" s="168"/>
      <c r="E4" s="168" t="s">
        <v>123</v>
      </c>
      <c r="F4" s="168"/>
      <c r="G4" s="168"/>
    </row>
    <row r="5" spans="1:7">
      <c r="A5" s="167" t="s">
        <v>116</v>
      </c>
      <c r="B5" s="167" t="s">
        <v>117</v>
      </c>
      <c r="C5" s="167" t="s">
        <v>118</v>
      </c>
      <c r="D5" s="167" t="s">
        <v>119</v>
      </c>
      <c r="E5" s="167" t="s">
        <v>120</v>
      </c>
      <c r="F5" s="167" t="s">
        <v>121</v>
      </c>
      <c r="G5" s="167" t="s">
        <v>122</v>
      </c>
    </row>
    <row r="6" spans="1:7">
      <c r="A6" s="219" t="s">
        <v>124</v>
      </c>
      <c r="B6" s="220"/>
      <c r="C6" s="220"/>
      <c r="D6" s="220"/>
      <c r="E6" s="220"/>
      <c r="F6" s="220"/>
      <c r="G6" s="221"/>
    </row>
    <row r="7" spans="1:7" ht="51" customHeight="1">
      <c r="A7" s="216" t="s">
        <v>132</v>
      </c>
      <c r="B7" s="217"/>
      <c r="C7" s="217"/>
      <c r="D7" s="217"/>
      <c r="E7" s="217"/>
      <c r="F7" s="217"/>
      <c r="G7" s="218"/>
    </row>
    <row r="10" spans="1:7" ht="15.75">
      <c r="B10" s="210"/>
      <c r="C10" s="210"/>
      <c r="D10" s="210"/>
      <c r="E10" s="210"/>
    </row>
  </sheetData>
  <mergeCells count="5">
    <mergeCell ref="B10:E10"/>
    <mergeCell ref="A2:G2"/>
    <mergeCell ref="A7:G7"/>
    <mergeCell ref="A6:G6"/>
    <mergeCell ref="A3:G3"/>
  </mergeCells>
  <pageMargins left="1.220472440944881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3</vt:lpstr>
      <vt:lpstr>4</vt:lpstr>
      <vt:lpstr>6</vt:lpstr>
      <vt:lpstr>покупка потерь</vt:lpstr>
      <vt:lpstr>закупка ээ для компенсации </vt:lpstr>
      <vt:lpstr>'3'!Область_печати</vt:lpstr>
      <vt:lpstr>'4'!Область_печати</vt:lpstr>
      <vt:lpstr>'6'!Область_печати</vt:lpstr>
      <vt:lpstr>'закупка ээ для компенсации '!Область_печати</vt:lpstr>
      <vt:lpstr>'покупка потерь'!Область_печати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2015-08-18T03:24:34Z</dcterms:modified>
</cp:coreProperties>
</file>